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espis/prod/spsdav/DOZMC.1_funm4123/spsSlozka/pism185128938_pism185128938/"/>
    </mc:Choice>
  </mc:AlternateContent>
  <xr:revisionPtr revIDLastSave="0" documentId="13_ncr:1_{1BC97ED8-0242-467E-A2B7-B1E528421E37}" xr6:coauthVersionLast="36" xr6:coauthVersionMax="43" xr10:uidLastSave="{00000000-0000-0000-0000-000000000000}"/>
  <bookViews>
    <workbookView xWindow="-120" yWindow="-120" windowWidth="19440" windowHeight="15000" xr2:uid="{3E7483B4-6F80-4644-923F-2FC33519BE5A}"/>
  </bookViews>
  <sheets>
    <sheet name="PO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58" i="6" l="1"/>
  <c r="I58" i="6"/>
  <c r="E58" i="6"/>
  <c r="C58" i="6"/>
  <c r="H56" i="6"/>
  <c r="D56" i="6"/>
  <c r="H55" i="6"/>
  <c r="H54" i="6"/>
  <c r="D54" i="6"/>
  <c r="J47" i="6"/>
  <c r="I47" i="6"/>
  <c r="E47" i="6"/>
  <c r="C47" i="6"/>
  <c r="H46" i="6"/>
  <c r="D46" i="6"/>
  <c r="H45" i="6"/>
  <c r="D45" i="6"/>
  <c r="H44" i="6"/>
  <c r="D44" i="6"/>
  <c r="H43" i="6"/>
  <c r="D43" i="6"/>
  <c r="H42" i="6"/>
  <c r="D42" i="6"/>
  <c r="H41" i="6"/>
  <c r="D41" i="6"/>
  <c r="H40" i="6"/>
  <c r="D40" i="6"/>
  <c r="H39" i="6"/>
  <c r="D39" i="6"/>
  <c r="H38" i="6"/>
  <c r="D38" i="6"/>
  <c r="H37" i="6"/>
  <c r="H36" i="6"/>
  <c r="D36" i="6"/>
  <c r="D47" i="6" s="1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47" i="6" l="1"/>
  <c r="H58" i="6"/>
  <c r="D5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Lucie.Hanova</author>
  </authors>
  <commentList>
    <comment ref="C49" authorId="0" shapeId="0" xr:uid="{C87EB7E8-59F3-4467-9F56-09A49ABF1120}">
      <text>
        <r>
          <rPr>
            <b/>
            <sz val="9"/>
            <color indexed="81"/>
            <rFont val="Tahoma"/>
            <family val="2"/>
            <charset val="238"/>
          </rPr>
          <t>Lucie.Hanova: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<sst xmlns="http://schemas.openxmlformats.org/spreadsheetml/2006/main" count="97" uniqueCount="69">
  <si>
    <t>Finanční vypořádání hlavní činnosti a návrh přídělů do fondů příspěvkových organizací</t>
  </si>
  <si>
    <t>zřízených MČ Praha 8 za rok 2018</t>
  </si>
  <si>
    <t>v Kč</t>
  </si>
  <si>
    <t>Hlavní činnost</t>
  </si>
  <si>
    <t>Doplňková činnost</t>
  </si>
  <si>
    <t xml:space="preserve">Příspěvkové práv. osoby </t>
  </si>
  <si>
    <t xml:space="preserve">Odvod </t>
  </si>
  <si>
    <t>Jiné</t>
  </si>
  <si>
    <t xml:space="preserve">Zisk </t>
  </si>
  <si>
    <t>Návrh EO ÚMČ</t>
  </si>
  <si>
    <t xml:space="preserve">Návrh EO ÚMČ </t>
  </si>
  <si>
    <t xml:space="preserve">(organizace) - školy a školská </t>
  </si>
  <si>
    <t>na FRR</t>
  </si>
  <si>
    <t>na ZBÚ</t>
  </si>
  <si>
    <t>odvody</t>
  </si>
  <si>
    <t>z doplňkové</t>
  </si>
  <si>
    <t>na příděl do</t>
  </si>
  <si>
    <t>zařízení zřízené MČ Praha 8</t>
  </si>
  <si>
    <t>dle "Pravidel"</t>
  </si>
  <si>
    <t>činnosti</t>
  </si>
  <si>
    <t>fondu odměn</t>
  </si>
  <si>
    <t>rezerv. fondu</t>
  </si>
  <si>
    <t>po zdanění</t>
  </si>
  <si>
    <t>MŠ Korycanská</t>
  </si>
  <si>
    <t>MŠ Sokolovská</t>
  </si>
  <si>
    <t>MŠ Bojasova</t>
  </si>
  <si>
    <t xml:space="preserve">MŠ U Sluncové </t>
  </si>
  <si>
    <t>MŠ Kotlaska</t>
  </si>
  <si>
    <t>MŠ Na Pěšinách</t>
  </si>
  <si>
    <t>MŠ Šiškova</t>
  </si>
  <si>
    <t>MŠ Šimůnkova</t>
  </si>
  <si>
    <t>MŠ Chabařovická</t>
  </si>
  <si>
    <t>MŠ Na Přesypu</t>
  </si>
  <si>
    <t>MŠ Klíčanská</t>
  </si>
  <si>
    <t>MŠ Poznaňská</t>
  </si>
  <si>
    <t>MŠ Lešenská</t>
  </si>
  <si>
    <t>MŠ Štěpničná</t>
  </si>
  <si>
    <t>MŠ Libčická</t>
  </si>
  <si>
    <t>MŠ Řešovská</t>
  </si>
  <si>
    <t>MŠ Na Korábě</t>
  </si>
  <si>
    <t>MŠ Krynická</t>
  </si>
  <si>
    <t>ZŠ Libčická</t>
  </si>
  <si>
    <t>ZŠ a MŠ U Šk. zahrady</t>
  </si>
  <si>
    <t>ZŠ Na Šutce</t>
  </si>
  <si>
    <t>ZŠ a MŠ P. Strozziho</t>
  </si>
  <si>
    <t>ZŠ a MŠ Lyčkovo nám.</t>
  </si>
  <si>
    <t>ZŠ Palmovka</t>
  </si>
  <si>
    <t>ZŠ a MŠ Na Slovance</t>
  </si>
  <si>
    <t>ZŠ Žernosecká</t>
  </si>
  <si>
    <t>ZŠ a MŠ Dolákova</t>
  </si>
  <si>
    <t>ZŠ Hovorčovická</t>
  </si>
  <si>
    <t>ZŠ Glowackého</t>
  </si>
  <si>
    <t>ZŠ Mazurská</t>
  </si>
  <si>
    <t>ZŠ a MŠ Ústavní</t>
  </si>
  <si>
    <t xml:space="preserve">ZŠ Burešova </t>
  </si>
  <si>
    <t>ZŠ B. Hrabala</t>
  </si>
  <si>
    <t>Celkem</t>
  </si>
  <si>
    <t>Ostatní příspěv. práv. osoby</t>
  </si>
  <si>
    <t>Návrn EO ÚMČ</t>
  </si>
  <si>
    <t xml:space="preserve"> (organizace)</t>
  </si>
  <si>
    <t>zřízené MČ Praha 8</t>
  </si>
  <si>
    <t>Gerontologické centrum</t>
  </si>
  <si>
    <t>SOS Praha 8</t>
  </si>
  <si>
    <t>SeS MČ Praha 8</t>
  </si>
  <si>
    <t xml:space="preserve">Osmička pro rodinu </t>
  </si>
  <si>
    <t>x</t>
  </si>
  <si>
    <t>Zastupitelstva městské části Praha 8</t>
  </si>
  <si>
    <t>ze dne 12. června 2019</t>
  </si>
  <si>
    <t>Příloha č. 6 usnesení č. Usn ZMC 010/2019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</si>
</sst>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č_-;\-* #,##0.00\ _K_č_-;_-* &quot;-&quot;??\ _K_č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9" tint="-0.2499465926084170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medium">
        <color auto="1"/>
      </left>
      <right/>
      <top/>
      <bottom style="medium">
        <color theme="9" tint="-0.2499465926084170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7">
    <xf numFmtId="0" fontId="0" fillId="0" borderId="0"/>
    <xf numFmtId="0" fontId="8" fillId="0" borderId="0"/>
    <xf numFmtId="0" fontId="9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8" fillId="0" borderId="0"/>
  </cellStyleXfs>
  <cellXfs count="75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1" xfId="0" applyFont="1" applyFill="1" applyBorder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0" fillId="0" borderId="2" xfId="0" applyFill="1" applyBorder="1"/>
    <xf numFmtId="0" fontId="1" fillId="0" borderId="3" xfId="0" applyFont="1" applyFill="1" applyBorder="1" applyAlignment="1">
      <alignment horizontal="center"/>
    </xf>
    <xf numFmtId="0" fontId="0" fillId="0" borderId="4" xfId="0" applyFill="1" applyBorder="1"/>
    <xf numFmtId="0" fontId="2" fillId="0" borderId="5" xfId="0" applyFont="1" applyFill="1" applyBorder="1" applyAlignment="1">
      <alignment horizontal="left" indent="1"/>
    </xf>
    <xf numFmtId="0" fontId="2" fillId="0" borderId="6" xfId="0" applyFont="1" applyFill="1" applyBorder="1" applyAlignment="1">
      <alignment horizontal="left" indent="1"/>
    </xf>
    <xf numFmtId="0" fontId="2" fillId="0" borderId="7" xfId="0" applyFont="1" applyFill="1" applyBorder="1" applyAlignment="1">
      <alignment horizontal="left" indent="1"/>
    </xf>
    <xf numFmtId="0" fontId="2" fillId="0" borderId="0" xfId="0" applyFont="1" applyFill="1" applyAlignment="1">
      <alignment horizontal="left" indent="1"/>
    </xf>
    <xf numFmtId="0" fontId="3" fillId="0" borderId="8" xfId="0" applyFont="1" applyFill="1" applyBorder="1" applyAlignment="1">
      <alignment horizontal="left" indent="1"/>
    </xf>
    <xf numFmtId="0" fontId="2" fillId="2" borderId="6" xfId="0" applyFont="1" applyFill="1" applyBorder="1" applyAlignment="1">
      <alignment horizontal="left" indent="1"/>
    </xf>
    <xf numFmtId="0" fontId="2" fillId="2" borderId="9" xfId="0" applyFont="1" applyFill="1" applyBorder="1" applyAlignment="1">
      <alignment horizontal="left" indent="1"/>
    </xf>
    <xf numFmtId="0" fontId="2" fillId="0" borderId="8" xfId="0" applyFont="1" applyFill="1" applyBorder="1" applyAlignment="1">
      <alignment horizontal="left" indent="1"/>
    </xf>
    <xf numFmtId="0" fontId="2" fillId="2" borderId="7" xfId="0" applyFont="1" applyFill="1" applyBorder="1" applyAlignment="1">
      <alignment horizontal="left" indent="1"/>
    </xf>
    <xf numFmtId="0" fontId="2" fillId="0" borderId="1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3" fillId="0" borderId="11" xfId="0" applyFont="1" applyFill="1" applyBorder="1" applyAlignment="1">
      <alignment horizontal="left" indent="1"/>
    </xf>
    <xf numFmtId="0" fontId="2" fillId="2" borderId="10" xfId="0" applyFont="1" applyFill="1" applyBorder="1" applyAlignment="1">
      <alignment horizontal="left" indent="1"/>
    </xf>
    <xf numFmtId="0" fontId="2" fillId="2" borderId="12" xfId="0" applyFont="1" applyFill="1" applyBorder="1" applyAlignment="1">
      <alignment horizontal="left" indent="1"/>
    </xf>
    <xf numFmtId="0" fontId="3" fillId="0" borderId="7" xfId="0" applyFont="1" applyFill="1" applyBorder="1" applyAlignment="1">
      <alignment horizontal="left" indent="1"/>
    </xf>
    <xf numFmtId="4" fontId="0" fillId="0" borderId="0" xfId="0" applyNumberFormat="1" applyFill="1" applyBorder="1" applyAlignment="1">
      <alignment horizontal="right" indent="1"/>
    </xf>
    <xf numFmtId="4" fontId="0" fillId="0" borderId="13" xfId="0" applyNumberFormat="1" applyFont="1" applyFill="1" applyBorder="1" applyAlignment="1">
      <alignment horizontal="right" indent="1"/>
    </xf>
    <xf numFmtId="4" fontId="0" fillId="0" borderId="13" xfId="0" applyNumberFormat="1" applyFill="1" applyBorder="1" applyAlignment="1">
      <alignment horizontal="right" indent="1"/>
    </xf>
    <xf numFmtId="0" fontId="4" fillId="0" borderId="0" xfId="0" applyFont="1"/>
    <xf numFmtId="4" fontId="3" fillId="3" borderId="7" xfId="0" applyNumberFormat="1" applyFont="1" applyFill="1" applyBorder="1" applyAlignment="1">
      <alignment horizontal="right" indent="1"/>
    </xf>
    <xf numFmtId="4" fontId="2" fillId="2" borderId="13" xfId="0" applyNumberFormat="1" applyFont="1" applyFill="1" applyBorder="1" applyAlignment="1">
      <alignment horizontal="right" indent="1"/>
    </xf>
    <xf numFmtId="0" fontId="3" fillId="0" borderId="14" xfId="0" applyFont="1" applyFill="1" applyBorder="1" applyAlignment="1">
      <alignment horizontal="left" indent="1"/>
    </xf>
    <xf numFmtId="4" fontId="0" fillId="0" borderId="15" xfId="0" applyNumberFormat="1" applyFill="1" applyBorder="1" applyAlignment="1">
      <alignment horizontal="right" indent="1"/>
    </xf>
    <xf numFmtId="4" fontId="0" fillId="0" borderId="16" xfId="0" applyNumberFormat="1" applyFont="1" applyFill="1" applyBorder="1" applyAlignment="1">
      <alignment horizontal="right" indent="1"/>
    </xf>
    <xf numFmtId="4" fontId="0" fillId="0" borderId="16" xfId="0" applyNumberFormat="1" applyFill="1" applyBorder="1" applyAlignment="1">
      <alignment horizontal="right" indent="1"/>
    </xf>
    <xf numFmtId="4" fontId="3" fillId="3" borderId="14" xfId="0" applyNumberFormat="1" applyFont="1" applyFill="1" applyBorder="1" applyAlignment="1">
      <alignment horizontal="right" indent="1"/>
    </xf>
    <xf numFmtId="4" fontId="2" fillId="2" borderId="14" xfId="0" applyNumberFormat="1" applyFont="1" applyFill="1" applyBorder="1" applyAlignment="1">
      <alignment horizontal="right" indent="1"/>
    </xf>
    <xf numFmtId="4" fontId="3" fillId="0" borderId="14" xfId="0" applyNumberFormat="1" applyFont="1" applyFill="1" applyBorder="1" applyAlignment="1">
      <alignment horizontal="right" indent="1"/>
    </xf>
    <xf numFmtId="4" fontId="5" fillId="0" borderId="16" xfId="0" applyNumberFormat="1" applyFont="1" applyFill="1" applyBorder="1" applyAlignment="1">
      <alignment horizontal="right" indent="1"/>
    </xf>
    <xf numFmtId="4" fontId="5" fillId="0" borderId="15" xfId="0" applyNumberFormat="1" applyFont="1" applyFill="1" applyBorder="1" applyAlignment="1">
      <alignment horizontal="right" indent="1"/>
    </xf>
    <xf numFmtId="0" fontId="3" fillId="0" borderId="17" xfId="0" applyFont="1" applyFill="1" applyBorder="1" applyAlignment="1">
      <alignment horizontal="left" indent="1"/>
    </xf>
    <xf numFmtId="4" fontId="0" fillId="0" borderId="18" xfId="0" applyNumberFormat="1" applyFill="1" applyBorder="1" applyAlignment="1">
      <alignment horizontal="right" indent="1"/>
    </xf>
    <xf numFmtId="4" fontId="0" fillId="0" borderId="17" xfId="0" applyNumberFormat="1" applyFont="1" applyFill="1" applyBorder="1" applyAlignment="1">
      <alignment horizontal="right" indent="1"/>
    </xf>
    <xf numFmtId="4" fontId="0" fillId="0" borderId="17" xfId="0" applyNumberFormat="1" applyFill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4" fontId="2" fillId="2" borderId="7" xfId="0" applyNumberFormat="1" applyFont="1" applyFill="1" applyBorder="1" applyAlignment="1">
      <alignment horizontal="right" indent="1"/>
    </xf>
    <xf numFmtId="0" fontId="3" fillId="0" borderId="19" xfId="0" applyFont="1" applyFill="1" applyBorder="1" applyAlignment="1">
      <alignment horizontal="left" indent="1"/>
    </xf>
    <xf numFmtId="4" fontId="2" fillId="0" borderId="20" xfId="0" applyNumberFormat="1" applyFont="1" applyFill="1" applyBorder="1" applyAlignment="1">
      <alignment horizontal="right" indent="1"/>
    </xf>
    <xf numFmtId="4" fontId="3" fillId="0" borderId="20" xfId="0" applyNumberFormat="1" applyFont="1" applyFill="1" applyBorder="1" applyAlignment="1">
      <alignment horizontal="right" indent="1"/>
    </xf>
    <xf numFmtId="0" fontId="0" fillId="0" borderId="0" xfId="0" applyFont="1"/>
    <xf numFmtId="4" fontId="2" fillId="2" borderId="20" xfId="0" applyNumberFormat="1" applyFont="1" applyFill="1" applyBorder="1" applyAlignment="1">
      <alignment horizontal="right" indent="1"/>
    </xf>
    <xf numFmtId="0" fontId="3" fillId="0" borderId="0" xfId="0" applyFont="1" applyFill="1" applyBorder="1" applyAlignment="1">
      <alignment horizontal="left" indent="1"/>
    </xf>
    <xf numFmtId="4" fontId="3" fillId="0" borderId="0" xfId="0" applyNumberFormat="1" applyFont="1" applyFill="1" applyBorder="1" applyAlignment="1">
      <alignment horizontal="right" indent="1"/>
    </xf>
    <xf numFmtId="4" fontId="3" fillId="0" borderId="0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0" fontId="2" fillId="0" borderId="2" xfId="0" applyFont="1" applyFill="1" applyBorder="1"/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/>
    <xf numFmtId="4" fontId="0" fillId="0" borderId="21" xfId="0" applyNumberFormat="1" applyFill="1" applyBorder="1" applyAlignment="1">
      <alignment horizontal="right" indent="1"/>
    </xf>
    <xf numFmtId="4" fontId="0" fillId="0" borderId="22" xfId="0" applyNumberFormat="1" applyFont="1" applyFill="1" applyBorder="1" applyAlignment="1">
      <alignment horizontal="right" indent="1"/>
    </xf>
    <xf numFmtId="4" fontId="2" fillId="0" borderId="7" xfId="0" applyNumberFormat="1" applyFont="1" applyFill="1" applyBorder="1" applyAlignment="1">
      <alignment horizontal="right" indent="1"/>
    </xf>
    <xf numFmtId="4" fontId="3" fillId="0" borderId="23" xfId="0" applyNumberFormat="1" applyFont="1" applyFill="1" applyBorder="1" applyAlignment="1">
      <alignment horizontal="right" indent="1"/>
    </xf>
    <xf numFmtId="0" fontId="3" fillId="0" borderId="24" xfId="0" applyFont="1" applyFill="1" applyBorder="1" applyAlignment="1">
      <alignment horizontal="left" indent="1"/>
    </xf>
    <xf numFmtId="4" fontId="0" fillId="0" borderId="25" xfId="0" applyNumberFormat="1" applyFont="1" applyFill="1" applyBorder="1" applyAlignment="1">
      <alignment horizontal="right" indent="1"/>
    </xf>
    <xf numFmtId="4" fontId="2" fillId="0" borderId="14" xfId="0" applyNumberFormat="1" applyFont="1" applyFill="1" applyBorder="1" applyAlignment="1">
      <alignment horizontal="right" indent="1"/>
    </xf>
    <xf numFmtId="4" fontId="0" fillId="0" borderId="25" xfId="0" applyNumberFormat="1" applyFill="1" applyBorder="1" applyAlignment="1">
      <alignment horizontal="right" indent="1"/>
    </xf>
    <xf numFmtId="4" fontId="0" fillId="0" borderId="26" xfId="0" applyNumberFormat="1" applyFill="1" applyBorder="1" applyAlignment="1">
      <alignment horizontal="right" indent="1"/>
    </xf>
    <xf numFmtId="4" fontId="3" fillId="0" borderId="27" xfId="0" applyNumberFormat="1" applyFont="1" applyFill="1" applyBorder="1" applyAlignment="1">
      <alignment horizontal="center"/>
    </xf>
    <xf numFmtId="4" fontId="2" fillId="2" borderId="17" xfId="0" applyNumberFormat="1" applyFont="1" applyFill="1" applyBorder="1" applyAlignment="1">
      <alignment horizontal="right" indent="1"/>
    </xf>
    <xf numFmtId="4" fontId="2" fillId="0" borderId="28" xfId="0" applyNumberFormat="1" applyFont="1" applyFill="1" applyBorder="1" applyAlignment="1">
      <alignment horizontal="right" indent="1"/>
    </xf>
    <xf numFmtId="4" fontId="3" fillId="0" borderId="19" xfId="0" applyNumberFormat="1" applyFont="1" applyFill="1" applyBorder="1" applyAlignment="1">
      <alignment horizontal="right" indent="1"/>
    </xf>
    <xf numFmtId="4" fontId="2" fillId="2" borderId="28" xfId="0" applyNumberFormat="1" applyFont="1" applyFill="1" applyBorder="1" applyAlignment="1">
      <alignment horizontal="right" indent="1"/>
    </xf>
    <xf numFmtId="0" fontId="2" fillId="0" borderId="0" xfId="0" applyFont="1"/>
    <xf numFmtId="0" fontId="2" fillId="0" borderId="0" xfId="0" applyFont="1" applyFill="1" applyBorder="1"/>
    <xf numFmtId="0" fontId="3" fillId="0" borderId="0" xfId="0" applyFont="1" applyFill="1" applyAlignment="1">
      <alignment horizontal="center"/>
    </xf>
    <xf numFmtId="0" fontId="0" fillId="0" borderId="0" xfId="0" applyAlignment="1"/>
  </cellXfs>
  <cellStyles count="7">
    <cellStyle name="Čárka 2" xfId="5" xr:uid="{59E2F23A-15D0-45C9-B305-34B724305A1F}"/>
    <cellStyle name="Normální" xfId="0" builtinId="0"/>
    <cellStyle name="Normální 10" xfId="1" xr:uid="{9EF5EABC-BEE4-4552-99A8-C53616015632}"/>
    <cellStyle name="Normální 12" xfId="2" xr:uid="{58CEAB71-3928-488C-824C-6237A54D9708}"/>
    <cellStyle name="Normální 2" xfId="4" xr:uid="{A285DCD3-8E13-442B-BADC-E02762AF12AD}"/>
    <cellStyle name="normální 2 2" xfId="6" xr:uid="{509C17B8-670D-46E2-ADFA-35A84CDDAA03}"/>
    <cellStyle name="Normální 8" xfId="3" xr:uid="{371CFD8F-36C7-4B3B-BAFD-0707CCA927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0EEDB-4F42-44C9-9B40-655EEBB795BF}">
  <sheetPr>
    <pageSetUpPr fitToPage="1"/>
  </sheetPr>
  <dimension ref="B1:M65"/>
  <sheetViews>
    <sheetView tabSelected="1" workbookViewId="0">
      <selection activeCell="H1" sqref="H1"/>
    </sheetView>
  </sheetViews>
  <sheetFormatPr defaultRowHeight="15" x14ac:dyDescent="0.25"/>
  <cols>
    <col min="1" max="1" width="0.7109375" customWidth="1"/>
    <col min="2" max="2" width="26.140625" style="1" customWidth="1"/>
    <col min="3" max="3" width="14.28515625" style="1" customWidth="1"/>
    <col min="4" max="4" width="13.85546875" style="1" customWidth="1"/>
    <col min="5" max="5" width="12.7109375" style="1" customWidth="1"/>
    <col min="6" max="6" width="1.7109375" style="1" customWidth="1"/>
    <col min="7" max="7" width="1.7109375" customWidth="1"/>
    <col min="8" max="10" width="13.7109375" customWidth="1"/>
  </cols>
  <sheetData>
    <row r="1" spans="2:10" x14ac:dyDescent="0.25">
      <c r="H1" s="2" t="s">
        <v>68</v>
      </c>
      <c r="I1" s="2"/>
      <c r="J1" s="2"/>
    </row>
    <row r="2" spans="2:10" x14ac:dyDescent="0.25">
      <c r="H2" s="2" t="s">
        <v>66</v>
      </c>
      <c r="I2" s="2"/>
      <c r="J2" s="2"/>
    </row>
    <row r="3" spans="2:10" x14ac:dyDescent="0.25">
      <c r="H3" s="3" t="s">
        <v>67</v>
      </c>
      <c r="I3" s="3"/>
      <c r="J3" s="3"/>
    </row>
    <row r="5" spans="2:10" x14ac:dyDescent="0.25">
      <c r="B5" s="73" t="s">
        <v>0</v>
      </c>
      <c r="C5" s="73"/>
      <c r="D5" s="73"/>
      <c r="E5" s="73"/>
      <c r="F5" s="73"/>
      <c r="G5" s="74"/>
      <c r="H5" s="74"/>
      <c r="I5" s="74"/>
      <c r="J5" s="74"/>
    </row>
    <row r="6" spans="2:10" x14ac:dyDescent="0.25">
      <c r="B6" s="73" t="s">
        <v>1</v>
      </c>
      <c r="C6" s="73"/>
      <c r="D6" s="73"/>
      <c r="E6" s="73"/>
      <c r="F6" s="73"/>
      <c r="G6" s="74"/>
      <c r="H6" s="74"/>
      <c r="I6" s="74"/>
      <c r="J6" s="74"/>
    </row>
    <row r="7" spans="2:10" x14ac:dyDescent="0.25">
      <c r="B7" s="4"/>
      <c r="C7" s="4"/>
      <c r="D7" s="4"/>
      <c r="E7" s="4"/>
      <c r="F7" s="4"/>
    </row>
    <row r="8" spans="2:10" ht="15.75" thickBot="1" x14ac:dyDescent="0.3">
      <c r="E8" s="5" t="s">
        <v>2</v>
      </c>
      <c r="J8" s="5" t="s">
        <v>2</v>
      </c>
    </row>
    <row r="9" spans="2:10" ht="15.75" thickBot="1" x14ac:dyDescent="0.3">
      <c r="C9" s="6"/>
      <c r="D9" s="7" t="s">
        <v>3</v>
      </c>
      <c r="E9" s="8"/>
      <c r="H9" s="6"/>
      <c r="I9" s="7" t="s">
        <v>4</v>
      </c>
      <c r="J9" s="8"/>
    </row>
    <row r="10" spans="2:10" x14ac:dyDescent="0.25">
      <c r="B10" s="9" t="s">
        <v>5</v>
      </c>
      <c r="C10" s="10" t="s">
        <v>6</v>
      </c>
      <c r="D10" s="10" t="s">
        <v>6</v>
      </c>
      <c r="E10" s="11" t="s">
        <v>7</v>
      </c>
      <c r="F10" s="12"/>
      <c r="H10" s="13" t="s">
        <v>8</v>
      </c>
      <c r="I10" s="14" t="s">
        <v>9</v>
      </c>
      <c r="J10" s="15" t="s">
        <v>10</v>
      </c>
    </row>
    <row r="11" spans="2:10" x14ac:dyDescent="0.25">
      <c r="B11" s="16" t="s">
        <v>11</v>
      </c>
      <c r="C11" s="11" t="s">
        <v>12</v>
      </c>
      <c r="D11" s="11" t="s">
        <v>13</v>
      </c>
      <c r="E11" s="11" t="s">
        <v>14</v>
      </c>
      <c r="F11" s="12"/>
      <c r="H11" s="13" t="s">
        <v>15</v>
      </c>
      <c r="I11" s="17" t="s">
        <v>16</v>
      </c>
      <c r="J11" s="15" t="s">
        <v>16</v>
      </c>
    </row>
    <row r="12" spans="2:10" x14ac:dyDescent="0.25">
      <c r="B12" s="16" t="s">
        <v>17</v>
      </c>
      <c r="C12" s="11" t="s">
        <v>18</v>
      </c>
      <c r="D12" s="11" t="s">
        <v>18</v>
      </c>
      <c r="E12" s="11" t="s">
        <v>18</v>
      </c>
      <c r="F12" s="12"/>
      <c r="H12" s="13" t="s">
        <v>19</v>
      </c>
      <c r="I12" s="17" t="s">
        <v>20</v>
      </c>
      <c r="J12" s="15" t="s">
        <v>21</v>
      </c>
    </row>
    <row r="13" spans="2:10" ht="15.75" thickBot="1" x14ac:dyDescent="0.3">
      <c r="B13" s="18"/>
      <c r="C13" s="18"/>
      <c r="D13" s="18"/>
      <c r="E13" s="18"/>
      <c r="F13" s="19"/>
      <c r="H13" s="20" t="s">
        <v>22</v>
      </c>
      <c r="I13" s="21"/>
      <c r="J13" s="22"/>
    </row>
    <row r="14" spans="2:10" ht="15.75" thickTop="1" x14ac:dyDescent="0.25">
      <c r="B14" s="23" t="s">
        <v>23</v>
      </c>
      <c r="C14" s="24">
        <v>0</v>
      </c>
      <c r="D14" s="25">
        <v>0</v>
      </c>
      <c r="E14" s="26">
        <v>0</v>
      </c>
      <c r="F14" s="2"/>
      <c r="G14" s="27"/>
      <c r="H14" s="28">
        <f>I14+J14</f>
        <v>89700</v>
      </c>
      <c r="I14" s="29">
        <v>63000</v>
      </c>
      <c r="J14" s="29">
        <v>26700</v>
      </c>
    </row>
    <row r="15" spans="2:10" x14ac:dyDescent="0.25">
      <c r="B15" s="30" t="s">
        <v>24</v>
      </c>
      <c r="C15" s="31">
        <v>0</v>
      </c>
      <c r="D15" s="32">
        <v>0</v>
      </c>
      <c r="E15" s="33">
        <v>0</v>
      </c>
      <c r="F15" s="2"/>
      <c r="G15" s="27"/>
      <c r="H15" s="34">
        <f t="shared" ref="H15:H46" si="0">I15+J15</f>
        <v>29532</v>
      </c>
      <c r="I15" s="35">
        <v>0</v>
      </c>
      <c r="J15" s="35">
        <v>29532</v>
      </c>
    </row>
    <row r="16" spans="2:10" x14ac:dyDescent="0.25">
      <c r="B16" s="30" t="s">
        <v>25</v>
      </c>
      <c r="C16" s="31">
        <v>78835.47</v>
      </c>
      <c r="D16" s="32">
        <v>0</v>
      </c>
      <c r="E16" s="33">
        <v>0</v>
      </c>
      <c r="F16" s="2"/>
      <c r="H16" s="36">
        <f t="shared" si="0"/>
        <v>35805.5</v>
      </c>
      <c r="I16" s="35">
        <v>0</v>
      </c>
      <c r="J16" s="35">
        <v>35805.5</v>
      </c>
    </row>
    <row r="17" spans="2:10" x14ac:dyDescent="0.25">
      <c r="B17" s="30" t="s">
        <v>26</v>
      </c>
      <c r="C17" s="31">
        <v>0</v>
      </c>
      <c r="D17" s="37">
        <v>185797.06</v>
      </c>
      <c r="E17" s="33">
        <v>0</v>
      </c>
      <c r="F17" s="2"/>
      <c r="H17" s="36">
        <f t="shared" si="0"/>
        <v>40024</v>
      </c>
      <c r="I17" s="35">
        <v>0</v>
      </c>
      <c r="J17" s="35">
        <v>40024</v>
      </c>
    </row>
    <row r="18" spans="2:10" x14ac:dyDescent="0.25">
      <c r="B18" s="30" t="s">
        <v>27</v>
      </c>
      <c r="C18" s="31">
        <v>0</v>
      </c>
      <c r="D18" s="32">
        <v>150849.68</v>
      </c>
      <c r="E18" s="33">
        <v>0</v>
      </c>
      <c r="F18" s="2"/>
      <c r="H18" s="36">
        <f t="shared" si="0"/>
        <v>0</v>
      </c>
      <c r="I18" s="35">
        <v>0</v>
      </c>
      <c r="J18" s="35">
        <v>0</v>
      </c>
    </row>
    <row r="19" spans="2:10" x14ac:dyDescent="0.25">
      <c r="B19" s="30" t="s">
        <v>28</v>
      </c>
      <c r="C19" s="31">
        <v>0</v>
      </c>
      <c r="D19" s="32">
        <v>0</v>
      </c>
      <c r="E19" s="33">
        <v>0</v>
      </c>
      <c r="F19" s="2"/>
      <c r="H19" s="36">
        <f t="shared" si="0"/>
        <v>7407</v>
      </c>
      <c r="I19" s="35">
        <v>5925</v>
      </c>
      <c r="J19" s="35">
        <v>1482</v>
      </c>
    </row>
    <row r="20" spans="2:10" x14ac:dyDescent="0.25">
      <c r="B20" s="30" t="s">
        <v>29</v>
      </c>
      <c r="C20" s="31">
        <v>0</v>
      </c>
      <c r="D20" s="32">
        <v>0</v>
      </c>
      <c r="E20" s="33">
        <v>0</v>
      </c>
      <c r="F20" s="2"/>
      <c r="H20" s="36">
        <f t="shared" si="0"/>
        <v>39361.599999999999</v>
      </c>
      <c r="I20" s="35">
        <v>0</v>
      </c>
      <c r="J20" s="35">
        <v>39361.599999999999</v>
      </c>
    </row>
    <row r="21" spans="2:10" x14ac:dyDescent="0.25">
      <c r="B21" s="30" t="s">
        <v>30</v>
      </c>
      <c r="C21" s="31">
        <v>0</v>
      </c>
      <c r="D21" s="32">
        <v>0</v>
      </c>
      <c r="E21" s="33">
        <v>0</v>
      </c>
      <c r="F21" s="2"/>
      <c r="H21" s="36">
        <f t="shared" si="0"/>
        <v>6259.02</v>
      </c>
      <c r="I21" s="35">
        <v>0</v>
      </c>
      <c r="J21" s="35">
        <v>6259.02</v>
      </c>
    </row>
    <row r="22" spans="2:10" x14ac:dyDescent="0.25">
      <c r="B22" s="30" t="s">
        <v>31</v>
      </c>
      <c r="C22" s="31">
        <v>0</v>
      </c>
      <c r="D22" s="32">
        <v>0</v>
      </c>
      <c r="E22" s="33">
        <v>0</v>
      </c>
      <c r="F22" s="2"/>
      <c r="H22" s="36">
        <f t="shared" si="0"/>
        <v>15981.41</v>
      </c>
      <c r="I22" s="35">
        <v>0</v>
      </c>
      <c r="J22" s="35">
        <v>15981.41</v>
      </c>
    </row>
    <row r="23" spans="2:10" x14ac:dyDescent="0.25">
      <c r="B23" s="30" t="s">
        <v>32</v>
      </c>
      <c r="C23" s="31">
        <v>0</v>
      </c>
      <c r="D23" s="32">
        <v>0</v>
      </c>
      <c r="E23" s="33">
        <v>0</v>
      </c>
      <c r="F23" s="2"/>
      <c r="H23" s="36">
        <f t="shared" si="0"/>
        <v>10170.4</v>
      </c>
      <c r="I23" s="35">
        <v>8136</v>
      </c>
      <c r="J23" s="35">
        <v>2034.4</v>
      </c>
    </row>
    <row r="24" spans="2:10" x14ac:dyDescent="0.25">
      <c r="B24" s="30" t="s">
        <v>33</v>
      </c>
      <c r="C24" s="31">
        <v>0</v>
      </c>
      <c r="D24" s="32">
        <v>41462</v>
      </c>
      <c r="E24" s="33">
        <v>0</v>
      </c>
      <c r="F24" s="2"/>
      <c r="H24" s="36">
        <f t="shared" si="0"/>
        <v>10153</v>
      </c>
      <c r="I24" s="35">
        <v>0</v>
      </c>
      <c r="J24" s="35">
        <v>10153</v>
      </c>
    </row>
    <row r="25" spans="2:10" x14ac:dyDescent="0.25">
      <c r="B25" s="30" t="s">
        <v>34</v>
      </c>
      <c r="C25" s="31">
        <v>0</v>
      </c>
      <c r="D25" s="32">
        <v>0</v>
      </c>
      <c r="E25" s="33">
        <v>0</v>
      </c>
      <c r="F25" s="2"/>
      <c r="H25" s="36">
        <f t="shared" si="0"/>
        <v>94606</v>
      </c>
      <c r="I25" s="35">
        <v>0</v>
      </c>
      <c r="J25" s="35">
        <v>94606</v>
      </c>
    </row>
    <row r="26" spans="2:10" x14ac:dyDescent="0.25">
      <c r="B26" s="30" t="s">
        <v>35</v>
      </c>
      <c r="C26" s="31">
        <v>0</v>
      </c>
      <c r="D26" s="32">
        <v>67362.83</v>
      </c>
      <c r="E26" s="33">
        <v>0</v>
      </c>
      <c r="F26" s="2"/>
      <c r="H26" s="36">
        <f t="shared" si="0"/>
        <v>83779</v>
      </c>
      <c r="I26" s="35">
        <v>0</v>
      </c>
      <c r="J26" s="35">
        <v>83779</v>
      </c>
    </row>
    <row r="27" spans="2:10" x14ac:dyDescent="0.25">
      <c r="B27" s="30" t="s">
        <v>36</v>
      </c>
      <c r="C27" s="31">
        <v>0</v>
      </c>
      <c r="D27" s="32">
        <v>0</v>
      </c>
      <c r="E27" s="33">
        <v>0</v>
      </c>
      <c r="F27" s="2"/>
      <c r="H27" s="36">
        <f t="shared" si="0"/>
        <v>20424.599999999999</v>
      </c>
      <c r="I27" s="35">
        <v>0</v>
      </c>
      <c r="J27" s="35">
        <v>20424.599999999999</v>
      </c>
    </row>
    <row r="28" spans="2:10" x14ac:dyDescent="0.25">
      <c r="B28" s="30" t="s">
        <v>37</v>
      </c>
      <c r="C28" s="31">
        <v>0</v>
      </c>
      <c r="D28" s="32">
        <v>0</v>
      </c>
      <c r="E28" s="33">
        <v>0</v>
      </c>
      <c r="F28" s="2"/>
      <c r="H28" s="36">
        <f t="shared" si="0"/>
        <v>22023</v>
      </c>
      <c r="I28" s="35">
        <v>0</v>
      </c>
      <c r="J28" s="35">
        <v>22023</v>
      </c>
    </row>
    <row r="29" spans="2:10" x14ac:dyDescent="0.25">
      <c r="B29" s="30" t="s">
        <v>38</v>
      </c>
      <c r="C29" s="31">
        <v>0</v>
      </c>
      <c r="D29" s="32">
        <v>0</v>
      </c>
      <c r="E29" s="33">
        <v>0</v>
      </c>
      <c r="F29" s="2"/>
      <c r="H29" s="36">
        <f t="shared" si="0"/>
        <v>16229</v>
      </c>
      <c r="I29" s="35">
        <v>0</v>
      </c>
      <c r="J29" s="35">
        <v>16229</v>
      </c>
    </row>
    <row r="30" spans="2:10" x14ac:dyDescent="0.25">
      <c r="B30" s="30" t="s">
        <v>39</v>
      </c>
      <c r="C30" s="31">
        <v>0</v>
      </c>
      <c r="D30" s="32">
        <v>107179.7</v>
      </c>
      <c r="E30" s="33">
        <v>0</v>
      </c>
      <c r="F30" s="2"/>
      <c r="H30" s="36">
        <f t="shared" si="0"/>
        <v>13060</v>
      </c>
      <c r="I30" s="35">
        <v>0</v>
      </c>
      <c r="J30" s="35">
        <v>13060</v>
      </c>
    </row>
    <row r="31" spans="2:10" x14ac:dyDescent="0.25">
      <c r="B31" s="30" t="s">
        <v>40</v>
      </c>
      <c r="C31" s="31">
        <v>0</v>
      </c>
      <c r="D31" s="32">
        <v>90774.93</v>
      </c>
      <c r="E31" s="33">
        <v>0</v>
      </c>
      <c r="F31" s="2"/>
      <c r="H31" s="36">
        <f t="shared" si="0"/>
        <v>19840.75</v>
      </c>
      <c r="I31" s="35">
        <v>0</v>
      </c>
      <c r="J31" s="35">
        <v>19840.75</v>
      </c>
    </row>
    <row r="32" spans="2:10" x14ac:dyDescent="0.25">
      <c r="B32" s="30" t="s">
        <v>41</v>
      </c>
      <c r="C32" s="31">
        <v>0</v>
      </c>
      <c r="D32" s="32">
        <v>753966.55</v>
      </c>
      <c r="E32" s="33">
        <v>0</v>
      </c>
      <c r="F32" s="2"/>
      <c r="H32" s="36">
        <f t="shared" si="0"/>
        <v>265326.54000000004</v>
      </c>
      <c r="I32" s="35">
        <v>110000</v>
      </c>
      <c r="J32" s="35">
        <v>155326.54</v>
      </c>
    </row>
    <row r="33" spans="2:10" x14ac:dyDescent="0.25">
      <c r="B33" s="30" t="s">
        <v>42</v>
      </c>
      <c r="C33" s="31">
        <v>2200</v>
      </c>
      <c r="D33" s="32">
        <v>3300</v>
      </c>
      <c r="E33" s="33">
        <v>0</v>
      </c>
      <c r="F33" s="2"/>
      <c r="H33" s="36">
        <f t="shared" si="0"/>
        <v>299768.67000000004</v>
      </c>
      <c r="I33" s="35">
        <v>149884</v>
      </c>
      <c r="J33" s="35">
        <v>149884.67000000001</v>
      </c>
    </row>
    <row r="34" spans="2:10" x14ac:dyDescent="0.25">
      <c r="B34" s="30" t="s">
        <v>43</v>
      </c>
      <c r="C34" s="31">
        <v>0</v>
      </c>
      <c r="D34" s="32">
        <v>28605.34</v>
      </c>
      <c r="E34" s="33">
        <v>0</v>
      </c>
      <c r="F34" s="2"/>
      <c r="H34" s="36">
        <f t="shared" si="0"/>
        <v>104152.05</v>
      </c>
      <c r="I34" s="35">
        <v>0</v>
      </c>
      <c r="J34" s="35">
        <v>104152.05</v>
      </c>
    </row>
    <row r="35" spans="2:10" x14ac:dyDescent="0.25">
      <c r="B35" s="30" t="s">
        <v>44</v>
      </c>
      <c r="C35" s="31">
        <v>147095.09</v>
      </c>
      <c r="D35" s="32">
        <v>1800</v>
      </c>
      <c r="E35" s="33">
        <v>0</v>
      </c>
      <c r="F35" s="2"/>
      <c r="H35" s="36">
        <f t="shared" si="0"/>
        <v>295029.83999999997</v>
      </c>
      <c r="I35" s="35">
        <v>100000</v>
      </c>
      <c r="J35" s="35">
        <v>195029.84</v>
      </c>
    </row>
    <row r="36" spans="2:10" x14ac:dyDescent="0.25">
      <c r="B36" s="30" t="s">
        <v>45</v>
      </c>
      <c r="C36" s="31">
        <v>0</v>
      </c>
      <c r="D36" s="32">
        <f>220700+1800</f>
        <v>222500</v>
      </c>
      <c r="E36" s="33">
        <v>0</v>
      </c>
      <c r="F36" s="2"/>
      <c r="H36" s="36">
        <f t="shared" si="0"/>
        <v>285498.23</v>
      </c>
      <c r="I36" s="35">
        <v>142749.10999999999</v>
      </c>
      <c r="J36" s="35">
        <v>142749.12</v>
      </c>
    </row>
    <row r="37" spans="2:10" x14ac:dyDescent="0.25">
      <c r="B37" s="30" t="s">
        <v>46</v>
      </c>
      <c r="C37" s="31">
        <v>0</v>
      </c>
      <c r="D37" s="32">
        <v>1806.4</v>
      </c>
      <c r="E37" s="33">
        <v>0</v>
      </c>
      <c r="F37" s="2"/>
      <c r="H37" s="36">
        <f t="shared" si="0"/>
        <v>217930.81</v>
      </c>
      <c r="I37" s="35">
        <v>0</v>
      </c>
      <c r="J37" s="35">
        <v>217930.81</v>
      </c>
    </row>
    <row r="38" spans="2:10" x14ac:dyDescent="0.25">
      <c r="B38" s="30" t="s">
        <v>47</v>
      </c>
      <c r="C38" s="31">
        <v>0</v>
      </c>
      <c r="D38" s="32">
        <f>1800+23327.57+100097</f>
        <v>125224.57</v>
      </c>
      <c r="E38" s="33">
        <v>0</v>
      </c>
      <c r="F38" s="2"/>
      <c r="H38" s="36">
        <f t="shared" si="0"/>
        <v>124301.69</v>
      </c>
      <c r="I38" s="35">
        <v>80000</v>
      </c>
      <c r="J38" s="35">
        <v>44301.69</v>
      </c>
    </row>
    <row r="39" spans="2:10" x14ac:dyDescent="0.25">
      <c r="B39" s="30" t="s">
        <v>48</v>
      </c>
      <c r="C39" s="31">
        <v>0</v>
      </c>
      <c r="D39" s="32">
        <f>1847+13125</f>
        <v>14972</v>
      </c>
      <c r="E39" s="33">
        <v>0</v>
      </c>
      <c r="F39" s="2"/>
      <c r="H39" s="36">
        <f t="shared" si="0"/>
        <v>229554.27</v>
      </c>
      <c r="I39" s="35">
        <v>0</v>
      </c>
      <c r="J39" s="35">
        <v>229554.27</v>
      </c>
    </row>
    <row r="40" spans="2:10" x14ac:dyDescent="0.25">
      <c r="B40" s="30" t="s">
        <v>49</v>
      </c>
      <c r="C40" s="31">
        <v>239009.57</v>
      </c>
      <c r="D40" s="32">
        <f>15704.52+28+124.9</f>
        <v>15857.42</v>
      </c>
      <c r="E40" s="33">
        <v>0</v>
      </c>
      <c r="F40" s="2"/>
      <c r="H40" s="36">
        <f t="shared" si="0"/>
        <v>281687.57999999996</v>
      </c>
      <c r="I40" s="35">
        <v>50000</v>
      </c>
      <c r="J40" s="35">
        <v>231687.58</v>
      </c>
    </row>
    <row r="41" spans="2:10" x14ac:dyDescent="0.25">
      <c r="B41" s="30" t="s">
        <v>50</v>
      </c>
      <c r="C41" s="38">
        <v>145018.64000000001</v>
      </c>
      <c r="D41" s="37">
        <f>424867+278+1288</f>
        <v>426433</v>
      </c>
      <c r="E41" s="33">
        <v>0</v>
      </c>
      <c r="F41" s="2"/>
      <c r="H41" s="36">
        <f t="shared" si="0"/>
        <v>271549.05</v>
      </c>
      <c r="I41" s="35">
        <v>80000</v>
      </c>
      <c r="J41" s="35">
        <v>191549.05</v>
      </c>
    </row>
    <row r="42" spans="2:10" x14ac:dyDescent="0.25">
      <c r="B42" s="30" t="s">
        <v>51</v>
      </c>
      <c r="C42" s="31">
        <v>0</v>
      </c>
      <c r="D42" s="32">
        <f>3300+15004</f>
        <v>18304</v>
      </c>
      <c r="E42" s="33">
        <v>0</v>
      </c>
      <c r="F42" s="2"/>
      <c r="H42" s="36">
        <f t="shared" si="0"/>
        <v>153895.22</v>
      </c>
      <c r="I42" s="35">
        <v>0</v>
      </c>
      <c r="J42" s="35">
        <v>153895.22</v>
      </c>
    </row>
    <row r="43" spans="2:10" x14ac:dyDescent="0.25">
      <c r="B43" s="30" t="s">
        <v>52</v>
      </c>
      <c r="C43" s="31">
        <v>0</v>
      </c>
      <c r="D43" s="32">
        <f>1800+4082.1</f>
        <v>5882.1</v>
      </c>
      <c r="E43" s="33">
        <v>0</v>
      </c>
      <c r="F43" s="2"/>
      <c r="H43" s="36">
        <f t="shared" si="0"/>
        <v>199877</v>
      </c>
      <c r="I43" s="35">
        <v>100000</v>
      </c>
      <c r="J43" s="35">
        <v>99877</v>
      </c>
    </row>
    <row r="44" spans="2:10" x14ac:dyDescent="0.25">
      <c r="B44" s="30" t="s">
        <v>53</v>
      </c>
      <c r="C44" s="31">
        <v>0</v>
      </c>
      <c r="D44" s="32">
        <f>1800+72.56</f>
        <v>1872.56</v>
      </c>
      <c r="E44" s="33">
        <v>0</v>
      </c>
      <c r="F44" s="2"/>
      <c r="H44" s="36">
        <f t="shared" si="0"/>
        <v>59293.15</v>
      </c>
      <c r="I44" s="35">
        <v>0</v>
      </c>
      <c r="J44" s="35">
        <v>59293.15</v>
      </c>
    </row>
    <row r="45" spans="2:10" x14ac:dyDescent="0.25">
      <c r="B45" s="30" t="s">
        <v>54</v>
      </c>
      <c r="C45" s="31">
        <v>0</v>
      </c>
      <c r="D45" s="32">
        <f>193220+43000</f>
        <v>236220</v>
      </c>
      <c r="E45" s="33">
        <v>0</v>
      </c>
      <c r="F45" s="2"/>
      <c r="H45" s="36">
        <f t="shared" si="0"/>
        <v>294239.98</v>
      </c>
      <c r="I45" s="35">
        <v>235391</v>
      </c>
      <c r="J45" s="35">
        <v>58848.98</v>
      </c>
    </row>
    <row r="46" spans="2:10" ht="15.75" thickBot="1" x14ac:dyDescent="0.3">
      <c r="B46" s="39" t="s">
        <v>55</v>
      </c>
      <c r="C46" s="40">
        <v>0</v>
      </c>
      <c r="D46" s="41">
        <f>437068.8+4631</f>
        <v>441699.8</v>
      </c>
      <c r="E46" s="42">
        <v>0</v>
      </c>
      <c r="F46" s="2"/>
      <c r="H46" s="43">
        <f t="shared" si="0"/>
        <v>291266.44</v>
      </c>
      <c r="I46" s="44">
        <v>0</v>
      </c>
      <c r="J46" s="44">
        <v>291266.44</v>
      </c>
    </row>
    <row r="47" spans="2:10" ht="15.75" thickBot="1" x14ac:dyDescent="0.3">
      <c r="B47" s="45" t="s">
        <v>56</v>
      </c>
      <c r="C47" s="46">
        <f>SUM(C14:C46)</f>
        <v>612158.77</v>
      </c>
      <c r="D47" s="46">
        <f t="shared" ref="D47:E47" si="1">SUM(D14:D46)</f>
        <v>2941869.94</v>
      </c>
      <c r="E47" s="47">
        <f t="shared" si="1"/>
        <v>0</v>
      </c>
      <c r="F47" s="2"/>
      <c r="G47" s="48"/>
      <c r="H47" s="43">
        <f>SUM(H14:H46)</f>
        <v>3927726.8000000003</v>
      </c>
      <c r="I47" s="49">
        <f t="shared" ref="I47:J47" si="2">SUM(I14:I46)</f>
        <v>1125085.1099999999</v>
      </c>
      <c r="J47" s="49">
        <f t="shared" si="2"/>
        <v>2802641.69</v>
      </c>
    </row>
    <row r="48" spans="2:10" ht="15.75" thickBot="1" x14ac:dyDescent="0.3">
      <c r="B48" s="50"/>
      <c r="C48" s="51"/>
      <c r="D48" s="51"/>
      <c r="E48" s="51"/>
      <c r="F48" s="2"/>
      <c r="H48" s="52"/>
      <c r="I48" s="53"/>
      <c r="J48" s="53"/>
    </row>
    <row r="49" spans="2:13" ht="15.75" thickBot="1" x14ac:dyDescent="0.3">
      <c r="B49" s="2"/>
      <c r="C49" s="54"/>
      <c r="D49" s="55" t="s">
        <v>3</v>
      </c>
      <c r="E49" s="56"/>
      <c r="F49" s="2"/>
      <c r="H49" s="54"/>
      <c r="I49" s="55" t="s">
        <v>4</v>
      </c>
      <c r="J49" s="56"/>
    </row>
    <row r="50" spans="2:13" x14ac:dyDescent="0.25">
      <c r="B50" s="9" t="s">
        <v>57</v>
      </c>
      <c r="C50" s="10" t="s">
        <v>6</v>
      </c>
      <c r="D50" s="10" t="s">
        <v>6</v>
      </c>
      <c r="E50" s="11" t="s">
        <v>7</v>
      </c>
      <c r="F50" s="12"/>
      <c r="H50" s="13" t="s">
        <v>8</v>
      </c>
      <c r="I50" s="14" t="s">
        <v>58</v>
      </c>
      <c r="J50" s="15" t="s">
        <v>9</v>
      </c>
    </row>
    <row r="51" spans="2:13" x14ac:dyDescent="0.25">
      <c r="B51" s="16" t="s">
        <v>59</v>
      </c>
      <c r="C51" s="11" t="s">
        <v>12</v>
      </c>
      <c r="D51" s="11" t="s">
        <v>13</v>
      </c>
      <c r="E51" s="11" t="s">
        <v>14</v>
      </c>
      <c r="F51" s="12"/>
      <c r="H51" s="13" t="s">
        <v>15</v>
      </c>
      <c r="I51" s="17" t="s">
        <v>16</v>
      </c>
      <c r="J51" s="15" t="s">
        <v>16</v>
      </c>
    </row>
    <row r="52" spans="2:13" x14ac:dyDescent="0.25">
      <c r="B52" s="11" t="s">
        <v>60</v>
      </c>
      <c r="C52" s="11" t="s">
        <v>18</v>
      </c>
      <c r="D52" s="11" t="s">
        <v>18</v>
      </c>
      <c r="E52" s="11" t="s">
        <v>18</v>
      </c>
      <c r="F52" s="12"/>
      <c r="H52" s="13" t="s">
        <v>19</v>
      </c>
      <c r="I52" s="17" t="s">
        <v>20</v>
      </c>
      <c r="J52" s="15" t="s">
        <v>21</v>
      </c>
    </row>
    <row r="53" spans="2:13" ht="15.75" thickBot="1" x14ac:dyDescent="0.3">
      <c r="B53" s="18"/>
      <c r="C53" s="18"/>
      <c r="D53" s="18"/>
      <c r="E53" s="18"/>
      <c r="F53" s="19"/>
      <c r="H53" s="20" t="s">
        <v>22</v>
      </c>
      <c r="I53" s="21"/>
      <c r="J53" s="22"/>
    </row>
    <row r="54" spans="2:13" ht="15.75" thickTop="1" x14ac:dyDescent="0.25">
      <c r="B54" s="13" t="s">
        <v>61</v>
      </c>
      <c r="C54" s="57">
        <v>7806</v>
      </c>
      <c r="D54" s="58">
        <f>76273.97+31890.42</f>
        <v>108164.39</v>
      </c>
      <c r="E54" s="59">
        <v>0</v>
      </c>
      <c r="F54" s="2"/>
      <c r="H54" s="60">
        <f t="shared" ref="H54:H56" si="3">I54+J54</f>
        <v>1438.7</v>
      </c>
      <c r="I54" s="29">
        <v>1086</v>
      </c>
      <c r="J54" s="29">
        <v>352.7</v>
      </c>
    </row>
    <row r="55" spans="2:13" x14ac:dyDescent="0.25">
      <c r="B55" s="61" t="s">
        <v>62</v>
      </c>
      <c r="C55" s="62">
        <v>21260342.350000001</v>
      </c>
      <c r="D55" s="32">
        <v>0</v>
      </c>
      <c r="E55" s="63">
        <v>0</v>
      </c>
      <c r="F55" s="2"/>
      <c r="H55" s="36">
        <f t="shared" si="3"/>
        <v>841137.5</v>
      </c>
      <c r="I55" s="35">
        <v>210284.38</v>
      </c>
      <c r="J55" s="35">
        <v>630853.12</v>
      </c>
    </row>
    <row r="56" spans="2:13" x14ac:dyDescent="0.25">
      <c r="B56" s="61" t="s">
        <v>63</v>
      </c>
      <c r="C56" s="64">
        <v>207662.98</v>
      </c>
      <c r="D56" s="32">
        <f>157449.53+44558551.91</f>
        <v>44716001.439999998</v>
      </c>
      <c r="E56" s="63">
        <v>0</v>
      </c>
      <c r="F56" s="2"/>
      <c r="H56" s="36">
        <f t="shared" si="3"/>
        <v>1783.59</v>
      </c>
      <c r="I56" s="35">
        <v>0</v>
      </c>
      <c r="J56" s="35">
        <v>1783.59</v>
      </c>
    </row>
    <row r="57" spans="2:13" ht="15.75" thickBot="1" x14ac:dyDescent="0.3">
      <c r="B57" s="13" t="s">
        <v>64</v>
      </c>
      <c r="C57" s="65">
        <v>0</v>
      </c>
      <c r="D57" s="41">
        <v>761307.41</v>
      </c>
      <c r="E57" s="59">
        <v>0</v>
      </c>
      <c r="F57" s="2"/>
      <c r="H57" s="66" t="s">
        <v>65</v>
      </c>
      <c r="I57" s="67" t="s">
        <v>65</v>
      </c>
      <c r="J57" s="67" t="s">
        <v>65</v>
      </c>
    </row>
    <row r="58" spans="2:13" ht="15.75" thickBot="1" x14ac:dyDescent="0.3">
      <c r="B58" s="45" t="s">
        <v>56</v>
      </c>
      <c r="C58" s="46">
        <f>SUM(C54:C57)</f>
        <v>21475811.330000002</v>
      </c>
      <c r="D58" s="68">
        <f t="shared" ref="D58:E58" si="4">SUM(D54:D57)</f>
        <v>45585473.239999995</v>
      </c>
      <c r="E58" s="47">
        <f t="shared" si="4"/>
        <v>0</v>
      </c>
      <c r="F58" s="2"/>
      <c r="H58" s="69">
        <f>SUM(H54:H56)</f>
        <v>844359.78999999992</v>
      </c>
      <c r="I58" s="49">
        <f t="shared" ref="I58:J58" si="5">SUM(I54:I56)</f>
        <v>211370.38</v>
      </c>
      <c r="J58" s="70">
        <f t="shared" si="5"/>
        <v>632989.40999999992</v>
      </c>
    </row>
    <row r="59" spans="2:13" x14ac:dyDescent="0.25">
      <c r="B59" s="71"/>
      <c r="C59" s="2"/>
      <c r="D59" s="2"/>
      <c r="E59" s="2"/>
      <c r="F59" s="2"/>
    </row>
    <row r="60" spans="2:13" x14ac:dyDescent="0.25">
      <c r="B60" s="72"/>
      <c r="C60" s="2"/>
      <c r="D60" s="2"/>
      <c r="E60" s="2"/>
      <c r="F60" s="2"/>
    </row>
    <row r="61" spans="2:13" x14ac:dyDescent="0.25">
      <c r="B61" s="72"/>
      <c r="C61" s="2"/>
      <c r="D61" s="2"/>
      <c r="E61" s="2"/>
      <c r="F61" s="2"/>
    </row>
    <row r="63" spans="2:13" s="1" customFormat="1" x14ac:dyDescent="0.25">
      <c r="B63" s="72"/>
      <c r="G63"/>
      <c r="H63"/>
      <c r="I63"/>
      <c r="J63"/>
      <c r="K63"/>
      <c r="L63"/>
      <c r="M63"/>
    </row>
    <row r="64" spans="2:13" s="1" customFormat="1" x14ac:dyDescent="0.25">
      <c r="B64" s="72"/>
      <c r="G64"/>
      <c r="H64"/>
      <c r="I64"/>
      <c r="J64"/>
      <c r="K64"/>
      <c r="L64"/>
      <c r="M64"/>
    </row>
    <row r="65" spans="2:13" s="1" customFormat="1" x14ac:dyDescent="0.25">
      <c r="B65" s="72"/>
      <c r="G65"/>
      <c r="H65"/>
      <c r="I65"/>
      <c r="J65"/>
      <c r="K65"/>
      <c r="L65"/>
      <c r="M65"/>
    </row>
  </sheetData>
  <mergeCells count="2">
    <mergeCell ref="B5:J5"/>
    <mergeCell ref="B6:J6"/>
  </mergeCells>
  <pageMargins left="0.19685039370078741" right="0.19685039370078741" top="0.78740157480314965" bottom="0.78740157480314965" header="0.31496062992125984" footer="0.31496062992125984"/>
  <pageSetup paperSize="9" scale="8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Lucie.Hanova</dc:creator>
  <cp:lastModifiedBy>Zajacová Jana</cp:lastModifiedBy>
  <cp:lastPrinted>2019-06-13T05:34:32Z</cp:lastPrinted>
  <dcterms:created xsi:type="dcterms:W3CDTF">2019-05-02T10:14:11Z</dcterms:created>
  <dcterms:modified xsi:type="dcterms:W3CDTF">2019-06-13T05:34:44Z</dcterms:modified>
</cp:coreProperties>
</file>