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a7ec01f1-db1a-4a08-a6ab-7f1b88e19bac/"/>
    </mc:Choice>
  </mc:AlternateContent>
  <xr:revisionPtr revIDLastSave="0" documentId="13_ncr:40000001_{DACC32A8-742E-4F72-A2C4-793FA7649F79}" xr6:coauthVersionLast="47" xr6:coauthVersionMax="47" xr10:uidLastSave="{00000000-0000-0000-0000-000000000000}"/>
  <bookViews>
    <workbookView xWindow="-120" yWindow="-120" windowWidth="29040" windowHeight="17520" xr2:uid="{7D95B870-AB38-4EE0-8A9D-42C40CE8E392}"/>
  </bookViews>
  <sheets>
    <sheet name="Příloha ZÚ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9" i="7" l="1"/>
  <c r="J58" i="7"/>
  <c r="I58" i="7"/>
  <c r="H58" i="7"/>
  <c r="E58" i="7"/>
  <c r="D58" i="7"/>
  <c r="C58" i="7"/>
  <c r="C47" i="7"/>
  <c r="D47" i="7"/>
  <c r="E47" i="7"/>
  <c r="H47" i="7"/>
  <c r="I47" i="7"/>
  <c r="J47" i="7"/>
  <c r="D33" i="7" l="1"/>
  <c r="D27" i="7"/>
  <c r="D26" i="7"/>
  <c r="D14" i="7"/>
  <c r="H41" i="7" l="1"/>
  <c r="H56" i="7" l="1"/>
  <c r="H55" i="7" l="1"/>
  <c r="H54" i="7"/>
  <c r="H46" i="7"/>
  <c r="H45" i="7"/>
  <c r="H44" i="7"/>
  <c r="H43" i="7"/>
  <c r="H42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Lucie.Hanova</author>
  </authors>
  <commentList>
    <comment ref="C49" authorId="0" shapeId="0" xr:uid="{DE7322DB-8FE4-4131-AF42-EA8987E172D5}">
      <text>
        <r>
          <rPr>
            <b/>
            <sz val="9"/>
            <color indexed="81"/>
            <rFont val="Tahoma"/>
            <family val="2"/>
            <charset val="238"/>
          </rPr>
          <t>Lucie.Hanova: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<sst xmlns="http://schemas.openxmlformats.org/spreadsheetml/2006/main" count="100" uniqueCount="71">
  <si>
    <t>Hlavní činnost</t>
  </si>
  <si>
    <t>Doplňková činnost</t>
  </si>
  <si>
    <t xml:space="preserve">Příspěvkové práv. osoby </t>
  </si>
  <si>
    <t xml:space="preserve">Odvod </t>
  </si>
  <si>
    <t>Jiné</t>
  </si>
  <si>
    <t xml:space="preserve">Zisk </t>
  </si>
  <si>
    <t>Návrn na</t>
  </si>
  <si>
    <t xml:space="preserve">Návrh na </t>
  </si>
  <si>
    <t xml:space="preserve">(organizace) - školy a školská </t>
  </si>
  <si>
    <t>na FRR</t>
  </si>
  <si>
    <t>na ZBÚ</t>
  </si>
  <si>
    <t>odvody</t>
  </si>
  <si>
    <t>z doplňkové</t>
  </si>
  <si>
    <t>příděl do</t>
  </si>
  <si>
    <t>zařízení zřízené MČ Praha 8</t>
  </si>
  <si>
    <t>dle "Pravidel"</t>
  </si>
  <si>
    <t>činnosti</t>
  </si>
  <si>
    <t>fondu odměn</t>
  </si>
  <si>
    <t>rezerv. fondu</t>
  </si>
  <si>
    <t>po zdanění</t>
  </si>
  <si>
    <t>MŠ Korycanská</t>
  </si>
  <si>
    <t>MŠ Sokolovská</t>
  </si>
  <si>
    <t>MŠ Bojasova</t>
  </si>
  <si>
    <t xml:space="preserve">MŠ U Sluncové </t>
  </si>
  <si>
    <t>MŠ Kotlaska</t>
  </si>
  <si>
    <t>MŠ Na Pěšinách</t>
  </si>
  <si>
    <t>MŠ Šiškova</t>
  </si>
  <si>
    <t>MŠ Šimůnkova</t>
  </si>
  <si>
    <t>MŠ Chabařovická</t>
  </si>
  <si>
    <t>MŠ Na Přesypu</t>
  </si>
  <si>
    <t>MŠ Klíčanská</t>
  </si>
  <si>
    <t>MŠ Poznaňská</t>
  </si>
  <si>
    <t>MŠ Lešenská</t>
  </si>
  <si>
    <t>MŠ Štěpničná</t>
  </si>
  <si>
    <t>MŠ Libčická</t>
  </si>
  <si>
    <t>MŠ Řešovská</t>
  </si>
  <si>
    <t>MŠ Na Korábě</t>
  </si>
  <si>
    <t>MŠ Krynická</t>
  </si>
  <si>
    <t>ZŠ Libčická</t>
  </si>
  <si>
    <t>ZŠ a MŠ U Šk. zahrady</t>
  </si>
  <si>
    <t>ZŠ Na Šutce</t>
  </si>
  <si>
    <t>ZŠ a MŠ P. Strozziho</t>
  </si>
  <si>
    <t>ZŠ a MŠ Lyčkovo nám.</t>
  </si>
  <si>
    <t>ZŠ Palmovka</t>
  </si>
  <si>
    <t>ZŠ a MŠ Na Slovance</t>
  </si>
  <si>
    <t>ZŠ Žernosecká</t>
  </si>
  <si>
    <t>ZŠ a MŠ Dolákova</t>
  </si>
  <si>
    <t>ZŠ Hovorčovická</t>
  </si>
  <si>
    <t>ZŠ Glowackého</t>
  </si>
  <si>
    <t>ZŠ Mazurská</t>
  </si>
  <si>
    <t>ZŠ a MŠ Ústavní</t>
  </si>
  <si>
    <t xml:space="preserve">ZŠ Burešova </t>
  </si>
  <si>
    <t>ZŠ B. Hrabala</t>
  </si>
  <si>
    <t>Celkem</t>
  </si>
  <si>
    <t>Ostatní příspěv. práv. osoby</t>
  </si>
  <si>
    <t xml:space="preserve"> (organizace)</t>
  </si>
  <si>
    <t>zřízené MČ Praha 8</t>
  </si>
  <si>
    <t>Gerontologické centrum</t>
  </si>
  <si>
    <t>SOS Praha 8</t>
  </si>
  <si>
    <t>SeS MČ Praha 8</t>
  </si>
  <si>
    <t xml:space="preserve">Osmička pro rodinu </t>
  </si>
  <si>
    <t>Finanční vypořádání hlavní činnosti a návrh přídělů do fondů příspěvkových organizací</t>
  </si>
  <si>
    <r>
      <t xml:space="preserve">dle </t>
    </r>
    <r>
      <rPr>
        <b/>
        <sz val="10"/>
        <color theme="1"/>
        <rFont val="Calibri"/>
        <family val="2"/>
        <charset val="238"/>
        <scheme val="minor"/>
      </rPr>
      <t>EO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ÚMČ</t>
    </r>
  </si>
  <si>
    <r>
      <t xml:space="preserve">dle </t>
    </r>
    <r>
      <rPr>
        <b/>
        <sz val="10"/>
        <color theme="1"/>
        <rFont val="Calibri"/>
        <family val="2"/>
        <charset val="238"/>
        <scheme val="minor"/>
      </rPr>
      <t>EO ÚMČ</t>
    </r>
  </si>
  <si>
    <t>(v Kč)</t>
  </si>
  <si>
    <t>zřízených MČ Praha 8 za rok 2025</t>
  </si>
  <si>
    <t>*</t>
  </si>
  <si>
    <t>* SeS částkou 1 925 148,57 Kč umoří ztrátu minulých let</t>
  </si>
  <si>
    <t>Zastupitelstva městské části Praha 8</t>
  </si>
  <si>
    <t>ze dne 17. června 2026</t>
  </si>
  <si>
    <t>Příloha č. 6 návrhu usnesení č. Usn ZMC 015/2026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</si>
</sst>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2" fillId="0" borderId="8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0" fontId="2" fillId="0" borderId="0" xfId="0" applyFont="1" applyAlignment="1">
      <alignment horizontal="right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3" fillId="0" borderId="0" xfId="0" applyFont="1" applyAlignment="1">
      <alignment horizontal="center"/>
    </xf>
    <xf numFmtId="0" fontId="2" fillId="3" borderId="6" xfId="0" applyFont="1" applyFill="1" applyBorder="1" applyAlignment="1">
      <alignment horizontal="left" indent="1"/>
    </xf>
    <xf numFmtId="0" fontId="2" fillId="3" borderId="9" xfId="0" applyFont="1" applyFill="1" applyBorder="1" applyAlignment="1">
      <alignment horizontal="left" indent="1"/>
    </xf>
    <xf numFmtId="0" fontId="2" fillId="3" borderId="7" xfId="0" applyFont="1" applyFill="1" applyBorder="1" applyAlignment="1">
      <alignment horizontal="left" indent="1"/>
    </xf>
    <xf numFmtId="0" fontId="2" fillId="3" borderId="10" xfId="0" applyFont="1" applyFill="1" applyBorder="1" applyAlignment="1">
      <alignment horizontal="left" indent="1"/>
    </xf>
    <xf numFmtId="0" fontId="2" fillId="3" borderId="12" xfId="0" applyFont="1" applyFill="1" applyBorder="1" applyAlignment="1">
      <alignment horizontal="left" indent="1"/>
    </xf>
    <xf numFmtId="4" fontId="2" fillId="3" borderId="13" xfId="0" applyNumberFormat="1" applyFont="1" applyFill="1" applyBorder="1" applyAlignment="1">
      <alignment horizontal="right" indent="1"/>
    </xf>
    <xf numFmtId="4" fontId="2" fillId="3" borderId="14" xfId="0" applyNumberFormat="1" applyFont="1" applyFill="1" applyBorder="1" applyAlignment="1">
      <alignment horizontal="right" indent="1"/>
    </xf>
    <xf numFmtId="4" fontId="2" fillId="3" borderId="7" xfId="0" applyNumberFormat="1" applyFont="1" applyFill="1" applyBorder="1" applyAlignment="1">
      <alignment horizontal="right" indent="1"/>
    </xf>
    <xf numFmtId="4" fontId="2" fillId="3" borderId="19" xfId="0" applyNumberFormat="1" applyFont="1" applyFill="1" applyBorder="1" applyAlignment="1">
      <alignment horizontal="right" indent="1"/>
    </xf>
    <xf numFmtId="4" fontId="2" fillId="3" borderId="22" xfId="0" applyNumberFormat="1" applyFont="1" applyFill="1" applyBorder="1" applyAlignment="1">
      <alignment horizontal="right" indent="1"/>
    </xf>
    <xf numFmtId="0" fontId="7" fillId="2" borderId="0" xfId="0" applyFont="1" applyFill="1"/>
    <xf numFmtId="0" fontId="8" fillId="0" borderId="1" xfId="0" applyFont="1" applyBorder="1"/>
    <xf numFmtId="0" fontId="7" fillId="0" borderId="0" xfId="0" applyFont="1"/>
    <xf numFmtId="4" fontId="2" fillId="0" borderId="0" xfId="0" applyNumberFormat="1" applyFont="1"/>
    <xf numFmtId="4" fontId="3" fillId="2" borderId="7" xfId="0" applyNumberFormat="1" applyFont="1" applyFill="1" applyBorder="1" applyAlignment="1">
      <alignment horizontal="right" indent="1"/>
    </xf>
    <xf numFmtId="0" fontId="3" fillId="2" borderId="14" xfId="0" applyFont="1" applyFill="1" applyBorder="1" applyAlignment="1">
      <alignment horizontal="left" indent="1"/>
    </xf>
    <xf numFmtId="0" fontId="2" fillId="2" borderId="0" xfId="0" applyFont="1" applyFill="1"/>
    <xf numFmtId="0" fontId="4" fillId="2" borderId="0" xfId="0" applyFont="1" applyFill="1"/>
    <xf numFmtId="4" fontId="3" fillId="2" borderId="14" xfId="0" applyNumberFormat="1" applyFont="1" applyFill="1" applyBorder="1" applyAlignment="1">
      <alignment horizontal="right" indent="1"/>
    </xf>
    <xf numFmtId="0" fontId="0" fillId="2" borderId="0" xfId="0" applyFill="1"/>
    <xf numFmtId="0" fontId="3" fillId="2" borderId="0" xfId="0" applyFont="1" applyFill="1" applyAlignment="1">
      <alignment horizontal="center"/>
    </xf>
    <xf numFmtId="4" fontId="3" fillId="0" borderId="14" xfId="0" applyNumberFormat="1" applyFont="1" applyBorder="1" applyAlignment="1">
      <alignment horizontal="right" indent="1"/>
    </xf>
    <xf numFmtId="0" fontId="3" fillId="0" borderId="0" xfId="0" applyFont="1" applyAlignment="1">
      <alignment horizontal="left" indent="1"/>
    </xf>
    <xf numFmtId="4" fontId="3" fillId="0" borderId="0" xfId="0" applyNumberFormat="1" applyFont="1" applyAlignment="1">
      <alignment horizontal="right" indent="1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4" fontId="3" fillId="0" borderId="17" xfId="0" applyNumberFormat="1" applyFont="1" applyBorder="1" applyAlignment="1">
      <alignment horizontal="right" indent="1"/>
    </xf>
    <xf numFmtId="0" fontId="3" fillId="0" borderId="18" xfId="0" applyFont="1" applyBorder="1" applyAlignment="1">
      <alignment horizontal="left" indent="1"/>
    </xf>
    <xf numFmtId="4" fontId="2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0" fontId="3" fillId="2" borderId="7" xfId="0" applyFont="1" applyFill="1" applyBorder="1" applyAlignment="1">
      <alignment horizontal="left" indent="1"/>
    </xf>
    <xf numFmtId="0" fontId="3" fillId="2" borderId="17" xfId="0" applyFont="1" applyFill="1" applyBorder="1" applyAlignment="1">
      <alignment horizontal="left" indent="1"/>
    </xf>
    <xf numFmtId="0" fontId="3" fillId="0" borderId="15" xfId="0" applyFont="1" applyBorder="1" applyAlignment="1">
      <alignment horizontal="left" indent="1"/>
    </xf>
    <xf numFmtId="4" fontId="2" fillId="0" borderId="14" xfId="0" applyNumberFormat="1" applyFont="1" applyBorder="1" applyAlignment="1">
      <alignment horizontal="right" indent="1"/>
    </xf>
    <xf numFmtId="4" fontId="2" fillId="0" borderId="7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0" fontId="2" fillId="0" borderId="0" xfId="0" applyFont="1" applyAlignment="1">
      <alignment horizontal="left" indent="1"/>
    </xf>
    <xf numFmtId="4" fontId="2" fillId="2" borderId="0" xfId="0" applyNumberFormat="1" applyFont="1" applyFill="1" applyAlignment="1">
      <alignment horizontal="right" indent="1"/>
    </xf>
    <xf numFmtId="4" fontId="2" fillId="2" borderId="13" xfId="0" applyNumberFormat="1" applyFont="1" applyFill="1" applyBorder="1" applyAlignment="1">
      <alignment horizontal="right" indent="1"/>
    </xf>
    <xf numFmtId="4" fontId="2" fillId="2" borderId="15" xfId="0" applyNumberFormat="1" applyFont="1" applyFill="1" applyBorder="1" applyAlignment="1">
      <alignment horizontal="right" indent="1"/>
    </xf>
    <xf numFmtId="4" fontId="2" fillId="2" borderId="14" xfId="0" applyNumberFormat="1" applyFont="1" applyFill="1" applyBorder="1" applyAlignment="1">
      <alignment horizontal="right" indent="1"/>
    </xf>
    <xf numFmtId="4" fontId="2" fillId="2" borderId="16" xfId="0" applyNumberFormat="1" applyFont="1" applyFill="1" applyBorder="1" applyAlignment="1">
      <alignment horizontal="right" indent="1"/>
    </xf>
    <xf numFmtId="4" fontId="2" fillId="2" borderId="17" xfId="0" applyNumberFormat="1" applyFont="1" applyFill="1" applyBorder="1" applyAlignment="1">
      <alignment horizontal="right" indent="1"/>
    </xf>
    <xf numFmtId="4" fontId="2" fillId="0" borderId="20" xfId="0" applyNumberFormat="1" applyFont="1" applyBorder="1" applyAlignment="1">
      <alignment horizontal="right" indent="1"/>
    </xf>
    <xf numFmtId="4" fontId="2" fillId="0" borderId="13" xfId="0" applyNumberFormat="1" applyFont="1" applyBorder="1" applyAlignment="1">
      <alignment horizontal="right" indent="1"/>
    </xf>
    <xf numFmtId="4" fontId="8" fillId="0" borderId="15" xfId="0" applyNumberFormat="1" applyFont="1" applyBorder="1" applyAlignment="1">
      <alignment horizontal="right" indent="1"/>
    </xf>
    <xf numFmtId="4" fontId="2" fillId="0" borderId="15" xfId="0" applyNumberFormat="1" applyFont="1" applyBorder="1" applyAlignment="1">
      <alignment horizontal="right" indent="1"/>
    </xf>
    <xf numFmtId="4" fontId="2" fillId="0" borderId="8" xfId="0" applyNumberFormat="1" applyFont="1" applyBorder="1" applyAlignment="1">
      <alignment horizontal="right" indent="1"/>
    </xf>
    <xf numFmtId="4" fontId="2" fillId="0" borderId="22" xfId="0" applyNumberFormat="1" applyFont="1" applyBorder="1" applyAlignment="1">
      <alignment horizontal="right" indent="1"/>
    </xf>
    <xf numFmtId="0" fontId="2" fillId="0" borderId="23" xfId="0" applyFont="1" applyBorder="1"/>
    <xf numFmtId="0" fontId="0" fillId="0" borderId="23" xfId="0" applyBorder="1"/>
    <xf numFmtId="4" fontId="3" fillId="0" borderId="18" xfId="0" applyNumberFormat="1" applyFont="1" applyBorder="1" applyAlignment="1">
      <alignment horizontal="right" indent="1"/>
    </xf>
    <xf numFmtId="4" fontId="0" fillId="0" borderId="0" xfId="0" applyNumberFormat="1"/>
    <xf numFmtId="4" fontId="2" fillId="0" borderId="0" xfId="0" applyNumberFormat="1" applyFont="1" applyAlignment="1">
      <alignment horizontal="right" indent="1"/>
    </xf>
    <xf numFmtId="4" fontId="11" fillId="0" borderId="0" xfId="0" applyNumberFormat="1" applyFont="1" applyAlignment="1">
      <alignment horizontal="right" indent="1"/>
    </xf>
    <xf numFmtId="4" fontId="12" fillId="0" borderId="0" xfId="0" applyNumberFormat="1" applyFont="1"/>
    <xf numFmtId="4" fontId="8" fillId="2" borderId="14" xfId="0" applyNumberFormat="1" applyFont="1" applyFill="1" applyBorder="1" applyAlignment="1">
      <alignment horizontal="right" indent="1"/>
    </xf>
    <xf numFmtId="0" fontId="9" fillId="2" borderId="0" xfId="0" applyFont="1" applyFill="1" applyAlignment="1">
      <alignment horizontal="center"/>
    </xf>
    <xf numFmtId="0" fontId="10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23A64-B6D1-454E-B7CD-77F8A2FB9007}">
  <sheetPr>
    <pageSetUpPr fitToPage="1"/>
  </sheetPr>
  <dimension ref="B1:O61"/>
  <sheetViews>
    <sheetView tabSelected="1" zoomScale="115" zoomScaleNormal="115" workbookViewId="0">
      <pane ySplit="13" topLeftCell="A22" activePane="bottomLeft" state="frozen"/>
      <selection pane="bottomLeft" activeCell="H1" sqref="H1"/>
    </sheetView>
  </sheetViews>
  <sheetFormatPr defaultRowHeight="15" x14ac:dyDescent="0.25"/>
  <cols>
    <col min="1" max="1" width="0.7109375" customWidth="1"/>
    <col min="2" max="2" width="21.85546875" customWidth="1"/>
    <col min="3" max="3" width="15.42578125" customWidth="1"/>
    <col min="4" max="4" width="13.85546875" customWidth="1"/>
    <col min="5" max="5" width="12.7109375" customWidth="1"/>
    <col min="6" max="7" width="1.7109375" style="33" customWidth="1"/>
    <col min="8" max="10" width="13.7109375" customWidth="1"/>
    <col min="12" max="12" width="12" customWidth="1"/>
    <col min="15" max="15" width="14.42578125" style="69" customWidth="1"/>
  </cols>
  <sheetData>
    <row r="1" spans="2:10" x14ac:dyDescent="0.25">
      <c r="H1" s="1" t="s">
        <v>70</v>
      </c>
      <c r="I1" s="1"/>
      <c r="J1" s="1"/>
    </row>
    <row r="2" spans="2:10" x14ac:dyDescent="0.25">
      <c r="H2" s="1" t="s">
        <v>68</v>
      </c>
      <c r="I2" s="1"/>
      <c r="J2" s="1"/>
    </row>
    <row r="3" spans="2:10" x14ac:dyDescent="0.25">
      <c r="B3" s="24"/>
      <c r="C3" s="24"/>
      <c r="D3" s="24"/>
      <c r="E3" s="24"/>
      <c r="F3" s="24"/>
      <c r="G3" s="24"/>
      <c r="H3" s="25" t="s">
        <v>69</v>
      </c>
      <c r="I3" s="25"/>
      <c r="J3" s="25"/>
    </row>
    <row r="4" spans="2:10" x14ac:dyDescent="0.25">
      <c r="B4" s="24"/>
      <c r="C4" s="24"/>
      <c r="D4" s="24"/>
      <c r="E4" s="24"/>
      <c r="F4" s="24"/>
      <c r="G4" s="24"/>
      <c r="H4" s="26"/>
      <c r="I4" s="26"/>
      <c r="J4" s="26"/>
    </row>
    <row r="5" spans="2:10" ht="18.75" x14ac:dyDescent="0.3">
      <c r="B5" s="74" t="s">
        <v>61</v>
      </c>
      <c r="C5" s="74"/>
      <c r="D5" s="74"/>
      <c r="E5" s="74"/>
      <c r="F5" s="74"/>
      <c r="G5" s="75"/>
      <c r="H5" s="75"/>
      <c r="I5" s="75"/>
      <c r="J5" s="75"/>
    </row>
    <row r="6" spans="2:10" ht="18.75" x14ac:dyDescent="0.3">
      <c r="B6" s="74" t="s">
        <v>65</v>
      </c>
      <c r="C6" s="74"/>
      <c r="D6" s="74"/>
      <c r="E6" s="74"/>
      <c r="F6" s="74"/>
      <c r="G6" s="75"/>
      <c r="H6" s="75"/>
      <c r="I6" s="75"/>
      <c r="J6" s="75"/>
    </row>
    <row r="7" spans="2:10" x14ac:dyDescent="0.25">
      <c r="B7" s="13"/>
      <c r="C7" s="13"/>
      <c r="D7" s="13"/>
      <c r="E7" s="13"/>
      <c r="F7" s="34"/>
    </row>
    <row r="8" spans="2:10" ht="15.75" thickBot="1" x14ac:dyDescent="0.3">
      <c r="E8" s="9" t="s">
        <v>64</v>
      </c>
      <c r="J8" s="9" t="s">
        <v>64</v>
      </c>
    </row>
    <row r="9" spans="2:10" ht="15.75" thickBot="1" x14ac:dyDescent="0.3">
      <c r="C9" s="10"/>
      <c r="D9" s="11" t="s">
        <v>0</v>
      </c>
      <c r="E9" s="12"/>
      <c r="H9" s="10"/>
      <c r="I9" s="11" t="s">
        <v>1</v>
      </c>
      <c r="J9" s="12"/>
    </row>
    <row r="10" spans="2:10" x14ac:dyDescent="0.25">
      <c r="B10" s="2" t="s">
        <v>2</v>
      </c>
      <c r="C10" s="3" t="s">
        <v>3</v>
      </c>
      <c r="D10" s="3" t="s">
        <v>3</v>
      </c>
      <c r="E10" s="4" t="s">
        <v>4</v>
      </c>
      <c r="F10" s="53"/>
      <c r="G10"/>
      <c r="H10" s="5" t="s">
        <v>5</v>
      </c>
      <c r="I10" s="14" t="s">
        <v>6</v>
      </c>
      <c r="J10" s="15" t="s">
        <v>7</v>
      </c>
    </row>
    <row r="11" spans="2:10" x14ac:dyDescent="0.25">
      <c r="B11" s="6" t="s">
        <v>8</v>
      </c>
      <c r="C11" s="4" t="s">
        <v>9</v>
      </c>
      <c r="D11" s="4" t="s">
        <v>10</v>
      </c>
      <c r="E11" s="4" t="s">
        <v>11</v>
      </c>
      <c r="F11" s="53"/>
      <c r="G11"/>
      <c r="H11" s="5" t="s">
        <v>12</v>
      </c>
      <c r="I11" s="16" t="s">
        <v>13</v>
      </c>
      <c r="J11" s="15" t="s">
        <v>13</v>
      </c>
    </row>
    <row r="12" spans="2:10" x14ac:dyDescent="0.25">
      <c r="B12" s="6" t="s">
        <v>14</v>
      </c>
      <c r="C12" s="4" t="s">
        <v>15</v>
      </c>
      <c r="D12" s="4" t="s">
        <v>15</v>
      </c>
      <c r="E12" s="4" t="s">
        <v>15</v>
      </c>
      <c r="F12" s="53"/>
      <c r="G12"/>
      <c r="H12" s="5" t="s">
        <v>16</v>
      </c>
      <c r="I12" s="16" t="s">
        <v>17</v>
      </c>
      <c r="J12" s="15" t="s">
        <v>18</v>
      </c>
    </row>
    <row r="13" spans="2:10" ht="15.75" thickBot="1" x14ac:dyDescent="0.3">
      <c r="B13" s="7"/>
      <c r="C13" s="7"/>
      <c r="D13" s="7"/>
      <c r="E13" s="7"/>
      <c r="F13" s="53"/>
      <c r="G13"/>
      <c r="H13" s="8" t="s">
        <v>19</v>
      </c>
      <c r="I13" s="17" t="s">
        <v>62</v>
      </c>
      <c r="J13" s="18" t="s">
        <v>63</v>
      </c>
    </row>
    <row r="14" spans="2:10" ht="15.75" thickTop="1" x14ac:dyDescent="0.25">
      <c r="B14" s="47" t="s">
        <v>20</v>
      </c>
      <c r="C14" s="54">
        <v>0</v>
      </c>
      <c r="D14" s="55">
        <f>287557+1070.6</f>
        <v>288627.59999999998</v>
      </c>
      <c r="E14" s="55">
        <v>0</v>
      </c>
      <c r="F14" s="30"/>
      <c r="G14" s="31"/>
      <c r="H14" s="28">
        <f>I14+J14</f>
        <v>147958</v>
      </c>
      <c r="I14" s="19">
        <v>29500</v>
      </c>
      <c r="J14" s="19">
        <v>118458</v>
      </c>
    </row>
    <row r="15" spans="2:10" x14ac:dyDescent="0.25">
      <c r="B15" s="29" t="s">
        <v>21</v>
      </c>
      <c r="C15" s="56">
        <v>0</v>
      </c>
      <c r="D15" s="57">
        <v>37350</v>
      </c>
      <c r="E15" s="58">
        <v>0</v>
      </c>
      <c r="F15" s="30"/>
      <c r="G15" s="31"/>
      <c r="H15" s="32">
        <f t="shared" ref="H15:H46" si="0">I15+J15</f>
        <v>36354</v>
      </c>
      <c r="I15" s="20">
        <v>7000</v>
      </c>
      <c r="J15" s="20">
        <v>29354</v>
      </c>
    </row>
    <row r="16" spans="2:10" x14ac:dyDescent="0.25">
      <c r="B16" s="29" t="s">
        <v>22</v>
      </c>
      <c r="C16" s="56">
        <v>0</v>
      </c>
      <c r="D16" s="57">
        <v>43009</v>
      </c>
      <c r="E16" s="58">
        <v>0</v>
      </c>
      <c r="F16" s="30"/>
      <c r="H16" s="32">
        <f t="shared" si="0"/>
        <v>18983.5</v>
      </c>
      <c r="I16" s="20">
        <v>3700</v>
      </c>
      <c r="J16" s="20">
        <v>15283.5</v>
      </c>
    </row>
    <row r="17" spans="2:10" x14ac:dyDescent="0.25">
      <c r="B17" s="29" t="s">
        <v>23</v>
      </c>
      <c r="C17" s="56">
        <v>0</v>
      </c>
      <c r="D17" s="57">
        <v>108126.15</v>
      </c>
      <c r="E17" s="58">
        <v>0</v>
      </c>
      <c r="F17" s="1"/>
      <c r="G17"/>
      <c r="H17" s="35">
        <f t="shared" si="0"/>
        <v>56588</v>
      </c>
      <c r="I17" s="20">
        <v>11317</v>
      </c>
      <c r="J17" s="20">
        <v>45271</v>
      </c>
    </row>
    <row r="18" spans="2:10" x14ac:dyDescent="0.25">
      <c r="B18" s="29" t="s">
        <v>24</v>
      </c>
      <c r="C18" s="56">
        <v>0</v>
      </c>
      <c r="D18" s="57">
        <v>202592</v>
      </c>
      <c r="E18" s="58">
        <v>0</v>
      </c>
      <c r="F18" s="1"/>
      <c r="G18"/>
      <c r="H18" s="35">
        <f t="shared" si="0"/>
        <v>0</v>
      </c>
      <c r="I18" s="20">
        <v>0</v>
      </c>
      <c r="J18" s="20">
        <v>0</v>
      </c>
    </row>
    <row r="19" spans="2:10" x14ac:dyDescent="0.25">
      <c r="B19" s="29" t="s">
        <v>25</v>
      </c>
      <c r="C19" s="56">
        <v>0</v>
      </c>
      <c r="D19" s="57">
        <v>154682.99</v>
      </c>
      <c r="E19" s="58">
        <v>0</v>
      </c>
      <c r="F19" s="1"/>
      <c r="G19"/>
      <c r="H19" s="35">
        <f t="shared" si="0"/>
        <v>13022.26</v>
      </c>
      <c r="I19" s="20">
        <v>2604</v>
      </c>
      <c r="J19" s="20">
        <v>10418.26</v>
      </c>
    </row>
    <row r="20" spans="2:10" x14ac:dyDescent="0.25">
      <c r="B20" s="29" t="s">
        <v>26</v>
      </c>
      <c r="C20" s="56">
        <v>0</v>
      </c>
      <c r="D20" s="57">
        <v>17349</v>
      </c>
      <c r="E20" s="58">
        <v>0</v>
      </c>
      <c r="F20" s="1"/>
      <c r="G20"/>
      <c r="H20" s="35">
        <f t="shared" si="0"/>
        <v>16446</v>
      </c>
      <c r="I20" s="20">
        <v>0</v>
      </c>
      <c r="J20" s="20">
        <v>16446</v>
      </c>
    </row>
    <row r="21" spans="2:10" x14ac:dyDescent="0.25">
      <c r="B21" s="29" t="s">
        <v>27</v>
      </c>
      <c r="C21" s="56">
        <v>0</v>
      </c>
      <c r="D21" s="57">
        <v>330200</v>
      </c>
      <c r="E21" s="58">
        <v>0</v>
      </c>
      <c r="F21" s="1"/>
      <c r="G21"/>
      <c r="H21" s="35">
        <f t="shared" si="0"/>
        <v>9866</v>
      </c>
      <c r="I21" s="20">
        <v>0</v>
      </c>
      <c r="J21" s="20">
        <v>9866</v>
      </c>
    </row>
    <row r="22" spans="2:10" x14ac:dyDescent="0.25">
      <c r="B22" s="29" t="s">
        <v>28</v>
      </c>
      <c r="C22" s="56">
        <v>33229.82</v>
      </c>
      <c r="D22" s="57">
        <v>665</v>
      </c>
      <c r="E22" s="58">
        <v>0</v>
      </c>
      <c r="F22" s="1"/>
      <c r="G22"/>
      <c r="H22" s="35">
        <f t="shared" si="0"/>
        <v>8683.9</v>
      </c>
      <c r="I22" s="20">
        <v>1700</v>
      </c>
      <c r="J22" s="20">
        <v>6983.9</v>
      </c>
    </row>
    <row r="23" spans="2:10" x14ac:dyDescent="0.25">
      <c r="B23" s="29" t="s">
        <v>29</v>
      </c>
      <c r="C23" s="56">
        <v>0</v>
      </c>
      <c r="D23" s="57">
        <v>14457</v>
      </c>
      <c r="E23" s="58">
        <v>0</v>
      </c>
      <c r="F23" s="1"/>
      <c r="G23"/>
      <c r="H23" s="35">
        <f t="shared" si="0"/>
        <v>16300.12</v>
      </c>
      <c r="I23" s="20">
        <v>3260</v>
      </c>
      <c r="J23" s="20">
        <v>13040.12</v>
      </c>
    </row>
    <row r="24" spans="2:10" x14ac:dyDescent="0.25">
      <c r="B24" s="29" t="s">
        <v>30</v>
      </c>
      <c r="C24" s="56">
        <v>0</v>
      </c>
      <c r="D24" s="57">
        <v>63962.73</v>
      </c>
      <c r="E24" s="58">
        <v>0</v>
      </c>
      <c r="F24" s="1"/>
      <c r="G24"/>
      <c r="H24" s="35">
        <f t="shared" si="0"/>
        <v>5656.5</v>
      </c>
      <c r="I24" s="20">
        <v>565</v>
      </c>
      <c r="J24" s="20">
        <v>5091.5</v>
      </c>
    </row>
    <row r="25" spans="2:10" x14ac:dyDescent="0.25">
      <c r="B25" s="29" t="s">
        <v>31</v>
      </c>
      <c r="C25" s="56">
        <v>0</v>
      </c>
      <c r="D25" s="57">
        <v>176865</v>
      </c>
      <c r="E25" s="58">
        <v>0</v>
      </c>
      <c r="F25" s="1"/>
      <c r="G25"/>
      <c r="H25" s="35">
        <f t="shared" si="0"/>
        <v>131050</v>
      </c>
      <c r="I25" s="20">
        <v>26000</v>
      </c>
      <c r="J25" s="20">
        <v>105050</v>
      </c>
    </row>
    <row r="26" spans="2:10" x14ac:dyDescent="0.25">
      <c r="B26" s="29" t="s">
        <v>32</v>
      </c>
      <c r="C26" s="56">
        <v>0</v>
      </c>
      <c r="D26" s="57">
        <f>195293.05+18020</f>
        <v>213313.05</v>
      </c>
      <c r="E26" s="58">
        <v>0</v>
      </c>
      <c r="F26" s="1"/>
      <c r="G26"/>
      <c r="H26" s="35">
        <f t="shared" si="0"/>
        <v>143239</v>
      </c>
      <c r="I26" s="20">
        <v>28647</v>
      </c>
      <c r="J26" s="20">
        <v>114592</v>
      </c>
    </row>
    <row r="27" spans="2:10" x14ac:dyDescent="0.25">
      <c r="B27" s="29" t="s">
        <v>33</v>
      </c>
      <c r="C27" s="56">
        <v>0</v>
      </c>
      <c r="D27" s="57">
        <f>10157+682</f>
        <v>10839</v>
      </c>
      <c r="E27" s="58">
        <v>0</v>
      </c>
      <c r="F27" s="1"/>
      <c r="G27"/>
      <c r="H27" s="35">
        <f t="shared" si="0"/>
        <v>31764</v>
      </c>
      <c r="I27" s="20">
        <v>6200</v>
      </c>
      <c r="J27" s="20">
        <v>25564</v>
      </c>
    </row>
    <row r="28" spans="2:10" x14ac:dyDescent="0.25">
      <c r="B28" s="29" t="s">
        <v>34</v>
      </c>
      <c r="C28" s="56">
        <v>0</v>
      </c>
      <c r="D28" s="57">
        <v>0</v>
      </c>
      <c r="E28" s="58">
        <v>0</v>
      </c>
      <c r="F28" s="1"/>
      <c r="G28"/>
      <c r="H28" s="35">
        <f t="shared" si="0"/>
        <v>23809</v>
      </c>
      <c r="I28" s="20">
        <v>4700</v>
      </c>
      <c r="J28" s="20">
        <v>19109</v>
      </c>
    </row>
    <row r="29" spans="2:10" x14ac:dyDescent="0.25">
      <c r="B29" s="29" t="s">
        <v>35</v>
      </c>
      <c r="C29" s="56">
        <v>0</v>
      </c>
      <c r="D29" s="57">
        <v>7969.2</v>
      </c>
      <c r="E29" s="58">
        <v>0</v>
      </c>
      <c r="F29" s="1"/>
      <c r="G29"/>
      <c r="H29" s="35">
        <f t="shared" si="0"/>
        <v>25304</v>
      </c>
      <c r="I29" s="20">
        <v>5000</v>
      </c>
      <c r="J29" s="20">
        <v>20304</v>
      </c>
    </row>
    <row r="30" spans="2:10" x14ac:dyDescent="0.25">
      <c r="B30" s="29" t="s">
        <v>36</v>
      </c>
      <c r="C30" s="56">
        <v>0</v>
      </c>
      <c r="D30" s="57">
        <v>97997.97</v>
      </c>
      <c r="E30" s="58">
        <v>0</v>
      </c>
      <c r="F30" s="1"/>
      <c r="G30"/>
      <c r="H30" s="35">
        <f t="shared" si="0"/>
        <v>25176</v>
      </c>
      <c r="I30" s="20">
        <v>5035</v>
      </c>
      <c r="J30" s="20">
        <v>20141</v>
      </c>
    </row>
    <row r="31" spans="2:10" x14ac:dyDescent="0.25">
      <c r="B31" s="29" t="s">
        <v>37</v>
      </c>
      <c r="C31" s="56">
        <v>0</v>
      </c>
      <c r="D31" s="57">
        <v>65625.53</v>
      </c>
      <c r="E31" s="58">
        <v>0</v>
      </c>
      <c r="F31" s="1"/>
      <c r="G31"/>
      <c r="H31" s="35">
        <f t="shared" si="0"/>
        <v>17515</v>
      </c>
      <c r="I31" s="20">
        <v>3503</v>
      </c>
      <c r="J31" s="20">
        <v>14012</v>
      </c>
    </row>
    <row r="32" spans="2:10" x14ac:dyDescent="0.25">
      <c r="B32" s="29" t="s">
        <v>38</v>
      </c>
      <c r="C32" s="56">
        <v>0</v>
      </c>
      <c r="D32" s="57">
        <v>16994.61</v>
      </c>
      <c r="E32" s="58">
        <v>0</v>
      </c>
      <c r="F32" s="1"/>
      <c r="G32"/>
      <c r="H32" s="35">
        <f t="shared" si="0"/>
        <v>103765.04</v>
      </c>
      <c r="I32" s="20">
        <v>0</v>
      </c>
      <c r="J32" s="20">
        <v>103765.04</v>
      </c>
    </row>
    <row r="33" spans="2:12" x14ac:dyDescent="0.25">
      <c r="B33" s="29" t="s">
        <v>39</v>
      </c>
      <c r="C33" s="56">
        <v>0</v>
      </c>
      <c r="D33" s="57">
        <f>482754.4+212226</f>
        <v>694980.4</v>
      </c>
      <c r="E33" s="58">
        <v>0</v>
      </c>
      <c r="F33" s="1"/>
      <c r="G33"/>
      <c r="H33" s="35">
        <f t="shared" si="0"/>
        <v>225397.72</v>
      </c>
      <c r="I33" s="20">
        <v>45079</v>
      </c>
      <c r="J33" s="20">
        <v>180318.72</v>
      </c>
    </row>
    <row r="34" spans="2:12" x14ac:dyDescent="0.25">
      <c r="B34" s="29" t="s">
        <v>40</v>
      </c>
      <c r="C34" s="56">
        <v>0</v>
      </c>
      <c r="D34" s="57">
        <v>300565.67</v>
      </c>
      <c r="E34" s="58">
        <v>0</v>
      </c>
      <c r="F34" s="1"/>
      <c r="G34"/>
      <c r="H34" s="35">
        <f t="shared" si="0"/>
        <v>494481.49</v>
      </c>
      <c r="I34" s="20">
        <v>98896</v>
      </c>
      <c r="J34" s="20">
        <v>395585.49</v>
      </c>
    </row>
    <row r="35" spans="2:12" x14ac:dyDescent="0.25">
      <c r="B35" s="29" t="s">
        <v>41</v>
      </c>
      <c r="C35" s="56">
        <v>0</v>
      </c>
      <c r="D35" s="57">
        <v>250506.31</v>
      </c>
      <c r="E35" s="58">
        <v>0</v>
      </c>
      <c r="F35" s="1"/>
      <c r="G35"/>
      <c r="H35" s="35">
        <f t="shared" si="0"/>
        <v>299524.63</v>
      </c>
      <c r="I35" s="20">
        <v>59904</v>
      </c>
      <c r="J35" s="20">
        <v>239620.63</v>
      </c>
    </row>
    <row r="36" spans="2:12" x14ac:dyDescent="0.25">
      <c r="B36" s="29" t="s">
        <v>42</v>
      </c>
      <c r="C36" s="56">
        <v>0</v>
      </c>
      <c r="D36" s="57">
        <v>77490</v>
      </c>
      <c r="E36" s="58">
        <v>0</v>
      </c>
      <c r="F36" s="1"/>
      <c r="G36"/>
      <c r="H36" s="35">
        <f t="shared" si="0"/>
        <v>62044.46</v>
      </c>
      <c r="I36" s="20">
        <v>0</v>
      </c>
      <c r="J36" s="20">
        <v>62044.46</v>
      </c>
    </row>
    <row r="37" spans="2:12" x14ac:dyDescent="0.25">
      <c r="B37" s="29" t="s">
        <v>43</v>
      </c>
      <c r="C37" s="56">
        <v>0</v>
      </c>
      <c r="D37" s="57">
        <v>669689.43000000005</v>
      </c>
      <c r="E37" s="58">
        <v>0</v>
      </c>
      <c r="F37" s="1"/>
      <c r="G37"/>
      <c r="H37" s="35">
        <f t="shared" si="0"/>
        <v>243099.34</v>
      </c>
      <c r="I37" s="20">
        <v>48619</v>
      </c>
      <c r="J37" s="20">
        <v>194480.34</v>
      </c>
      <c r="L37" s="71"/>
    </row>
    <row r="38" spans="2:12" x14ac:dyDescent="0.25">
      <c r="B38" s="29" t="s">
        <v>44</v>
      </c>
      <c r="C38" s="56">
        <v>0</v>
      </c>
      <c r="D38" s="57">
        <v>692541.68</v>
      </c>
      <c r="E38" s="58">
        <v>0</v>
      </c>
      <c r="F38" s="1"/>
      <c r="G38"/>
      <c r="H38" s="35">
        <f t="shared" si="0"/>
        <v>250231.7</v>
      </c>
      <c r="I38" s="20">
        <v>50000</v>
      </c>
      <c r="J38" s="20">
        <v>200231.7</v>
      </c>
      <c r="L38" s="71"/>
    </row>
    <row r="39" spans="2:12" x14ac:dyDescent="0.25">
      <c r="B39" s="29" t="s">
        <v>45</v>
      </c>
      <c r="C39" s="56">
        <v>0</v>
      </c>
      <c r="D39" s="73">
        <f>101169.48+1557</f>
        <v>102726.48</v>
      </c>
      <c r="E39" s="58">
        <v>0</v>
      </c>
      <c r="F39" s="1"/>
      <c r="G39"/>
      <c r="H39" s="35">
        <f t="shared" si="0"/>
        <v>299827.68</v>
      </c>
      <c r="I39" s="20">
        <v>59800</v>
      </c>
      <c r="J39" s="20">
        <v>240027.68</v>
      </c>
      <c r="L39" s="72"/>
    </row>
    <row r="40" spans="2:12" x14ac:dyDescent="0.25">
      <c r="B40" s="29" t="s">
        <v>46</v>
      </c>
      <c r="C40" s="56">
        <v>0</v>
      </c>
      <c r="D40" s="57">
        <v>265250.3</v>
      </c>
      <c r="E40" s="58">
        <v>0</v>
      </c>
      <c r="F40" s="1"/>
      <c r="G40"/>
      <c r="H40" s="35">
        <f t="shared" si="0"/>
        <v>451039.52</v>
      </c>
      <c r="I40" s="20">
        <v>0</v>
      </c>
      <c r="J40" s="20">
        <v>451039.52</v>
      </c>
    </row>
    <row r="41" spans="2:12" x14ac:dyDescent="0.25">
      <c r="B41" s="29" t="s">
        <v>47</v>
      </c>
      <c r="C41" s="56">
        <v>0</v>
      </c>
      <c r="D41" s="57">
        <v>82264.639999999999</v>
      </c>
      <c r="E41" s="58">
        <v>0</v>
      </c>
      <c r="F41" s="1"/>
      <c r="G41"/>
      <c r="H41" s="35">
        <f>I41+J41</f>
        <v>847301.49</v>
      </c>
      <c r="I41" s="20">
        <v>168271</v>
      </c>
      <c r="J41" s="20">
        <v>679030.49</v>
      </c>
    </row>
    <row r="42" spans="2:12" x14ac:dyDescent="0.25">
      <c r="B42" s="29" t="s">
        <v>48</v>
      </c>
      <c r="C42" s="56">
        <v>33000</v>
      </c>
      <c r="D42" s="57">
        <v>0</v>
      </c>
      <c r="E42" s="58">
        <v>0</v>
      </c>
      <c r="F42" s="1"/>
      <c r="G42"/>
      <c r="H42" s="35">
        <f t="shared" si="0"/>
        <v>236537.02</v>
      </c>
      <c r="I42" s="20">
        <v>20000</v>
      </c>
      <c r="J42" s="20">
        <v>216537.02</v>
      </c>
    </row>
    <row r="43" spans="2:12" x14ac:dyDescent="0.25">
      <c r="B43" s="29" t="s">
        <v>49</v>
      </c>
      <c r="C43" s="56">
        <v>0</v>
      </c>
      <c r="D43" s="57">
        <v>293900</v>
      </c>
      <c r="E43" s="58">
        <v>0</v>
      </c>
      <c r="F43" s="1"/>
      <c r="G43"/>
      <c r="H43" s="35">
        <f t="shared" si="0"/>
        <v>475778.06</v>
      </c>
      <c r="I43" s="20">
        <v>85640</v>
      </c>
      <c r="J43" s="20">
        <v>390138.06</v>
      </c>
    </row>
    <row r="44" spans="2:12" x14ac:dyDescent="0.25">
      <c r="B44" s="29" t="s">
        <v>50</v>
      </c>
      <c r="C44" s="56">
        <v>0</v>
      </c>
      <c r="D44" s="57">
        <v>275656.09999999998</v>
      </c>
      <c r="E44" s="58">
        <v>0</v>
      </c>
      <c r="F44" s="1"/>
      <c r="G44"/>
      <c r="H44" s="35">
        <f t="shared" si="0"/>
        <v>269283.46999999997</v>
      </c>
      <c r="I44" s="20">
        <v>0</v>
      </c>
      <c r="J44" s="20">
        <v>269283.46999999997</v>
      </c>
    </row>
    <row r="45" spans="2:12" x14ac:dyDescent="0.25">
      <c r="B45" s="29" t="s">
        <v>51</v>
      </c>
      <c r="C45" s="56">
        <v>0</v>
      </c>
      <c r="D45" s="57">
        <v>155044.12</v>
      </c>
      <c r="E45" s="58">
        <v>0</v>
      </c>
      <c r="F45" s="1"/>
      <c r="G45"/>
      <c r="H45" s="35">
        <f t="shared" si="0"/>
        <v>292873.14</v>
      </c>
      <c r="I45" s="20">
        <v>58000</v>
      </c>
      <c r="J45" s="20">
        <v>234873.14</v>
      </c>
    </row>
    <row r="46" spans="2:12" ht="15.75" thickBot="1" x14ac:dyDescent="0.3">
      <c r="B46" s="48" t="s">
        <v>52</v>
      </c>
      <c r="C46" s="54">
        <v>0</v>
      </c>
      <c r="D46" s="57">
        <v>503041.87</v>
      </c>
      <c r="E46" s="59">
        <v>0</v>
      </c>
      <c r="F46" s="1"/>
      <c r="G46"/>
      <c r="H46" s="43">
        <f t="shared" si="0"/>
        <v>296733.48</v>
      </c>
      <c r="I46" s="21">
        <v>59000</v>
      </c>
      <c r="J46" s="21">
        <v>237733.48</v>
      </c>
    </row>
    <row r="47" spans="2:12" ht="15.75" thickBot="1" x14ac:dyDescent="0.3">
      <c r="B47" s="44" t="s">
        <v>53</v>
      </c>
      <c r="C47" s="45">
        <f>SUM(C14:C46)</f>
        <v>66229.820000000007</v>
      </c>
      <c r="D47" s="45">
        <f>SUM(D14:D46)</f>
        <v>6214282.8300000001</v>
      </c>
      <c r="E47" s="46">
        <f>SUM(E14:E46)</f>
        <v>0</v>
      </c>
      <c r="F47" s="1"/>
      <c r="G47"/>
      <c r="H47" s="43">
        <f>SUM(H14:H46)</f>
        <v>5575633.5199999996</v>
      </c>
      <c r="I47" s="22">
        <f>SUM(I14:I46)</f>
        <v>891940</v>
      </c>
      <c r="J47" s="22">
        <f>SUM(J14:J46)</f>
        <v>4683693.5200000005</v>
      </c>
    </row>
    <row r="48" spans="2:12" ht="15.75" thickBot="1" x14ac:dyDescent="0.3">
      <c r="B48" s="36"/>
      <c r="C48" s="37"/>
      <c r="D48" s="37"/>
      <c r="E48" s="37"/>
      <c r="F48" s="1"/>
      <c r="G48"/>
      <c r="H48" s="38"/>
      <c r="I48" s="39"/>
      <c r="J48" s="39"/>
    </row>
    <row r="49" spans="2:11" ht="15.75" thickBot="1" x14ac:dyDescent="0.3">
      <c r="B49" s="1"/>
      <c r="C49" s="40"/>
      <c r="D49" s="41" t="s">
        <v>0</v>
      </c>
      <c r="E49" s="42"/>
      <c r="F49" s="1"/>
      <c r="G49"/>
      <c r="H49" s="40"/>
      <c r="I49" s="41" t="s">
        <v>1</v>
      </c>
      <c r="J49" s="42"/>
    </row>
    <row r="50" spans="2:11" x14ac:dyDescent="0.25">
      <c r="B50" s="2" t="s">
        <v>54</v>
      </c>
      <c r="C50" s="3" t="s">
        <v>3</v>
      </c>
      <c r="D50" s="3" t="s">
        <v>3</v>
      </c>
      <c r="E50" s="4" t="s">
        <v>4</v>
      </c>
      <c r="F50" s="53"/>
      <c r="G50"/>
      <c r="H50" s="5" t="s">
        <v>5</v>
      </c>
      <c r="I50" s="14" t="s">
        <v>6</v>
      </c>
      <c r="J50" s="15" t="s">
        <v>7</v>
      </c>
    </row>
    <row r="51" spans="2:11" x14ac:dyDescent="0.25">
      <c r="B51" s="6" t="s">
        <v>55</v>
      </c>
      <c r="C51" s="4" t="s">
        <v>9</v>
      </c>
      <c r="D51" s="4" t="s">
        <v>10</v>
      </c>
      <c r="E51" s="4" t="s">
        <v>11</v>
      </c>
      <c r="F51" s="53"/>
      <c r="G51"/>
      <c r="H51" s="5" t="s">
        <v>12</v>
      </c>
      <c r="I51" s="16" t="s">
        <v>13</v>
      </c>
      <c r="J51" s="15" t="s">
        <v>13</v>
      </c>
    </row>
    <row r="52" spans="2:11" x14ac:dyDescent="0.25">
      <c r="B52" s="4" t="s">
        <v>56</v>
      </c>
      <c r="C52" s="4" t="s">
        <v>15</v>
      </c>
      <c r="D52" s="4" t="s">
        <v>15</v>
      </c>
      <c r="E52" s="4" t="s">
        <v>15</v>
      </c>
      <c r="F52" s="53"/>
      <c r="G52"/>
      <c r="H52" s="5" t="s">
        <v>16</v>
      </c>
      <c r="I52" s="16" t="s">
        <v>17</v>
      </c>
      <c r="J52" s="15" t="s">
        <v>18</v>
      </c>
    </row>
    <row r="53" spans="2:11" ht="15.75" thickBot="1" x14ac:dyDescent="0.3">
      <c r="B53" s="7"/>
      <c r="C53" s="7"/>
      <c r="D53" s="7"/>
      <c r="E53" s="7"/>
      <c r="F53" s="53"/>
      <c r="G53"/>
      <c r="H53" s="8" t="s">
        <v>19</v>
      </c>
      <c r="I53" s="17" t="s">
        <v>62</v>
      </c>
      <c r="J53" s="18" t="s">
        <v>63</v>
      </c>
    </row>
    <row r="54" spans="2:11" ht="15.75" thickTop="1" x14ac:dyDescent="0.25">
      <c r="B54" s="5" t="s">
        <v>57</v>
      </c>
      <c r="C54" s="60">
        <v>3804140.53</v>
      </c>
      <c r="D54" s="61">
        <v>0</v>
      </c>
      <c r="E54" s="51">
        <v>0</v>
      </c>
      <c r="F54" s="30"/>
      <c r="H54" s="52">
        <f t="shared" ref="H54:H56" si="1">I54+J54</f>
        <v>3267</v>
      </c>
      <c r="I54" s="19">
        <v>2613</v>
      </c>
      <c r="J54" s="19">
        <v>654</v>
      </c>
    </row>
    <row r="55" spans="2:11" x14ac:dyDescent="0.25">
      <c r="B55" s="49" t="s">
        <v>58</v>
      </c>
      <c r="C55" s="62">
        <v>33822789.439999998</v>
      </c>
      <c r="D55" s="50">
        <v>0</v>
      </c>
      <c r="E55" s="50">
        <v>0</v>
      </c>
      <c r="F55" s="30"/>
      <c r="H55" s="35">
        <f t="shared" si="1"/>
        <v>1431566.07</v>
      </c>
      <c r="I55" s="20">
        <v>30000</v>
      </c>
      <c r="J55" s="20">
        <v>1401566.07</v>
      </c>
    </row>
    <row r="56" spans="2:11" x14ac:dyDescent="0.25">
      <c r="B56" s="49" t="s">
        <v>60</v>
      </c>
      <c r="C56" s="63">
        <v>12208.24</v>
      </c>
      <c r="D56" s="50">
        <v>588219</v>
      </c>
      <c r="E56" s="50">
        <v>0</v>
      </c>
      <c r="F56" s="30"/>
      <c r="H56" s="35">
        <f t="shared" si="1"/>
        <v>99573.96</v>
      </c>
      <c r="I56" s="20">
        <v>0</v>
      </c>
      <c r="J56" s="20">
        <v>99573.96</v>
      </c>
    </row>
    <row r="57" spans="2:11" ht="15.75" thickBot="1" x14ac:dyDescent="0.3">
      <c r="B57" s="5" t="s">
        <v>59</v>
      </c>
      <c r="C57" s="64">
        <v>441822.04</v>
      </c>
      <c r="D57" s="51">
        <v>55533838.759999998</v>
      </c>
      <c r="E57" s="51">
        <v>0</v>
      </c>
      <c r="F57" s="30"/>
      <c r="H57" s="52">
        <v>7470172.3300000001</v>
      </c>
      <c r="I57" s="21">
        <v>1109000</v>
      </c>
      <c r="J57" s="21">
        <v>4436023.76</v>
      </c>
      <c r="K57" t="s">
        <v>66</v>
      </c>
    </row>
    <row r="58" spans="2:11" ht="15.75" thickBot="1" x14ac:dyDescent="0.3">
      <c r="B58" s="44" t="s">
        <v>53</v>
      </c>
      <c r="C58" s="45">
        <f>SUM(C54:C57)</f>
        <v>38080960.25</v>
      </c>
      <c r="D58" s="65">
        <f>SUM(D54:D57)</f>
        <v>56122057.759999998</v>
      </c>
      <c r="E58" s="46">
        <f>SUM(E54:E57)</f>
        <v>0</v>
      </c>
      <c r="F58" s="66"/>
      <c r="G58" s="67"/>
      <c r="H58" s="68">
        <f>SUM(H54:H57)</f>
        <v>9004579.3599999994</v>
      </c>
      <c r="I58" s="22">
        <f>SUM(I54:I57)</f>
        <v>1141613</v>
      </c>
      <c r="J58" s="23">
        <f>SUM(J54:J57)</f>
        <v>5937817.79</v>
      </c>
    </row>
    <row r="59" spans="2:11" x14ac:dyDescent="0.25">
      <c r="B59" s="1"/>
      <c r="C59" s="1"/>
      <c r="D59" s="1"/>
      <c r="E59" s="1"/>
      <c r="F59" s="30"/>
    </row>
    <row r="60" spans="2:11" x14ac:dyDescent="0.25">
      <c r="B60" s="1" t="s">
        <v>67</v>
      </c>
      <c r="C60" s="27"/>
      <c r="D60" s="27"/>
      <c r="E60" s="1"/>
      <c r="F60" s="30"/>
      <c r="I60" s="70"/>
    </row>
    <row r="61" spans="2:11" x14ac:dyDescent="0.25">
      <c r="C61" s="69"/>
    </row>
  </sheetData>
  <mergeCells count="2">
    <mergeCell ref="B5:J5"/>
    <mergeCell ref="B6:J6"/>
  </mergeCells>
  <pageMargins left="0.19685039370078741" right="0.19685039370078741" top="0.78740157480314965" bottom="0.78740157480314965" header="0.31496062992125984" footer="0.31496062992125984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ZÚ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Hánová Lucie (P8)</dc:creator>
  <cp:lastModifiedBy>Plachá Radka (P8)</cp:lastModifiedBy>
  <cp:lastPrinted>2026-06-18T04:22:41Z</cp:lastPrinted>
  <dcterms:created xsi:type="dcterms:W3CDTF">2020-05-06T12:14:41Z</dcterms:created>
  <dcterms:modified xsi:type="dcterms:W3CDTF">2026-06-18T04:22:49Z</dcterms:modified>
</cp:coreProperties>
</file>