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/>
  <mc:AlternateContent xmlns:mc="http://schemas.openxmlformats.org/markup-compatibility/2006">
    <mc:Choice Requires="x15">
      <x15ac:absPath xmlns:x15ac="http://schemas.microsoft.com/office/spreadsheetml/2010/11/ac" url="http://espis/prod/spsdav/DOZMC.1_funm4123/spsSlozka/pism185128938_pism185128938/"/>
    </mc:Choice>
  </mc:AlternateContent>
  <xr:revisionPtr revIDLastSave="0" documentId="13_ncr:1_{23C55464-F013-4AD6-ACEC-61A4CCDC0B7A}" xr6:coauthVersionLast="36" xr6:coauthVersionMax="43" xr10:uidLastSave="{00000000-0000-0000-0000-000000000000}"/>
  <bookViews>
    <workbookView xWindow="-120" yWindow="-120" windowWidth="19440" windowHeight="15000" xr2:uid="{00000000-000D-0000-FFFF-FFFF00000000}"/>
  </bookViews>
  <sheets>
    <sheet name="Příjmy k 31.12.2018  " sheetId="19" r:id="rId1"/>
    <sheet name="Výdaje k 31.12.2018    " sheetId="2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34" i="19" l="1"/>
  <c r="E29" i="20" l="1"/>
  <c r="E20" i="20"/>
  <c r="G8" i="20" l="1"/>
  <c r="F8" i="20"/>
  <c r="E24" i="20"/>
  <c r="G45" i="20" l="1"/>
  <c r="F45" i="20"/>
  <c r="E43" i="19" l="1"/>
  <c r="D30" i="20" l="1"/>
  <c r="F43" i="19" l="1"/>
  <c r="F42" i="19"/>
  <c r="F40" i="19"/>
  <c r="F38" i="19"/>
  <c r="E38" i="19"/>
  <c r="F36" i="19"/>
  <c r="E36" i="19"/>
  <c r="C34" i="19"/>
  <c r="B34" i="19"/>
  <c r="F30" i="19"/>
  <c r="E30" i="19"/>
  <c r="F28" i="19"/>
  <c r="F27" i="19"/>
  <c r="F26" i="19"/>
  <c r="E26" i="19"/>
  <c r="F25" i="19"/>
  <c r="F24" i="19"/>
  <c r="F23" i="19"/>
  <c r="E23" i="19"/>
  <c r="F22" i="19"/>
  <c r="E22" i="19"/>
  <c r="F21" i="19"/>
  <c r="E21" i="19"/>
  <c r="F20" i="19"/>
  <c r="E20" i="19"/>
  <c r="F19" i="19"/>
  <c r="E19" i="19"/>
  <c r="F18" i="19"/>
  <c r="E18" i="19"/>
  <c r="D18" i="19"/>
  <c r="C18" i="19"/>
  <c r="B18" i="19"/>
  <c r="F16" i="19"/>
  <c r="E16" i="19"/>
  <c r="F15" i="19"/>
  <c r="E15" i="19"/>
  <c r="F14" i="19"/>
  <c r="E14" i="19"/>
  <c r="F13" i="19"/>
  <c r="E13" i="19"/>
  <c r="F12" i="19"/>
  <c r="E12" i="19"/>
  <c r="F11" i="19"/>
  <c r="E11" i="19"/>
  <c r="F10" i="19"/>
  <c r="E10" i="19"/>
  <c r="D9" i="19"/>
  <c r="C9" i="19"/>
  <c r="B9" i="19"/>
  <c r="G43" i="20"/>
  <c r="F43" i="20"/>
  <c r="E40" i="20"/>
  <c r="D40" i="20"/>
  <c r="C40" i="20"/>
  <c r="D37" i="20"/>
  <c r="D38" i="20" s="1"/>
  <c r="C37" i="20"/>
  <c r="E36" i="20"/>
  <c r="D36" i="20"/>
  <c r="C36" i="20"/>
  <c r="C38" i="20" s="1"/>
  <c r="G34" i="20"/>
  <c r="F34" i="20"/>
  <c r="E33" i="20"/>
  <c r="D33" i="20"/>
  <c r="C33" i="20"/>
  <c r="G32" i="20"/>
  <c r="F32" i="20"/>
  <c r="G31" i="20"/>
  <c r="F31" i="20"/>
  <c r="E30" i="20"/>
  <c r="F30" i="20" s="1"/>
  <c r="C30" i="20"/>
  <c r="G29" i="20"/>
  <c r="F29" i="20"/>
  <c r="G28" i="20"/>
  <c r="F28" i="20"/>
  <c r="E27" i="20"/>
  <c r="F27" i="20" s="1"/>
  <c r="D27" i="20"/>
  <c r="C27" i="20"/>
  <c r="G26" i="20"/>
  <c r="F26" i="20"/>
  <c r="G25" i="20"/>
  <c r="F25" i="20"/>
  <c r="F24" i="20"/>
  <c r="D24" i="20"/>
  <c r="G24" i="20" s="1"/>
  <c r="C24" i="20"/>
  <c r="G23" i="20"/>
  <c r="F23" i="20"/>
  <c r="G22" i="20"/>
  <c r="F22" i="20"/>
  <c r="E21" i="20"/>
  <c r="D21" i="20"/>
  <c r="C21" i="20"/>
  <c r="G20" i="20"/>
  <c r="G19" i="20"/>
  <c r="F19" i="20"/>
  <c r="E18" i="20"/>
  <c r="F18" i="20" s="1"/>
  <c r="D18" i="20"/>
  <c r="C18" i="20"/>
  <c r="G17" i="20"/>
  <c r="F17" i="20"/>
  <c r="G16" i="20"/>
  <c r="F16" i="20"/>
  <c r="E15" i="20"/>
  <c r="F15" i="20" s="1"/>
  <c r="D15" i="20"/>
  <c r="C15" i="20"/>
  <c r="G14" i="20"/>
  <c r="F14" i="20"/>
  <c r="G13" i="20"/>
  <c r="F13" i="20"/>
  <c r="E12" i="20"/>
  <c r="D12" i="20"/>
  <c r="C12" i="20"/>
  <c r="G11" i="20"/>
  <c r="F11" i="20"/>
  <c r="G10" i="20"/>
  <c r="F10" i="20"/>
  <c r="E9" i="20"/>
  <c r="G9" i="20" s="1"/>
  <c r="D9" i="20"/>
  <c r="C9" i="20"/>
  <c r="G7" i="20"/>
  <c r="F7" i="20"/>
  <c r="E6" i="20"/>
  <c r="D6" i="20"/>
  <c r="C6" i="20"/>
  <c r="G40" i="20" l="1"/>
  <c r="C45" i="19"/>
  <c r="D39" i="20" s="1"/>
  <c r="F6" i="20"/>
  <c r="F12" i="20"/>
  <c r="F21" i="20"/>
  <c r="G33" i="20"/>
  <c r="F9" i="19"/>
  <c r="B45" i="19"/>
  <c r="C39" i="20" s="1"/>
  <c r="G15" i="20"/>
  <c r="G21" i="20"/>
  <c r="G12" i="20"/>
  <c r="G6" i="20"/>
  <c r="E9" i="19"/>
  <c r="F36" i="20"/>
  <c r="F40" i="20"/>
  <c r="F9" i="20"/>
  <c r="G18" i="20"/>
  <c r="F20" i="20"/>
  <c r="G27" i="20"/>
  <c r="G30" i="20"/>
  <c r="F33" i="20"/>
  <c r="G36" i="20"/>
  <c r="E37" i="20"/>
  <c r="E34" i="19" l="1"/>
  <c r="D45" i="19"/>
  <c r="F34" i="19"/>
  <c r="G37" i="20"/>
  <c r="F37" i="20"/>
  <c r="E38" i="20"/>
  <c r="E39" i="20" s="1"/>
  <c r="G39" i="20" l="1"/>
  <c r="F39" i="20"/>
  <c r="F45" i="19"/>
  <c r="E45" i="19"/>
  <c r="G38" i="20"/>
  <c r="F38" i="20"/>
</calcChain>
</file>

<file path=xl/sharedStrings.xml><?xml version="1.0" encoding="utf-8"?>
<sst xmlns="http://schemas.openxmlformats.org/spreadsheetml/2006/main" count="123" uniqueCount="86">
  <si>
    <t>Schválený</t>
  </si>
  <si>
    <t xml:space="preserve">Rozpočet </t>
  </si>
  <si>
    <t>Skutečnost</t>
  </si>
  <si>
    <t>%</t>
  </si>
  <si>
    <t xml:space="preserve">Příjmy </t>
  </si>
  <si>
    <t>rozpočet (SR)</t>
  </si>
  <si>
    <t>po změnách (RZ)</t>
  </si>
  <si>
    <t>plnění</t>
  </si>
  <si>
    <t>k SR</t>
  </si>
  <si>
    <t>k RZ</t>
  </si>
  <si>
    <t>Třída 1 - daňové příjmy</t>
  </si>
  <si>
    <t>z toho:  pol. 1361 - správní poplatky</t>
  </si>
  <si>
    <t xml:space="preserve">            pol. 1341 - místní poplatek ze psů</t>
  </si>
  <si>
    <t xml:space="preserve">            pol. 1342 - pobytové poplatky (místní poplatek za lázeňský nebo rekreační pobyt)</t>
  </si>
  <si>
    <t xml:space="preserve">            pol. 1343 - místní poplatek za užívání veřejného prostranství</t>
  </si>
  <si>
    <t xml:space="preserve">            pol. 1344 - místní poplatek ze vstupného</t>
  </si>
  <si>
    <t xml:space="preserve">            pol. 1345 - místní poplatek z ubytovací kapacity</t>
  </si>
  <si>
    <t xml:space="preserve">            pol. 1511 - daň z nemovitostí</t>
  </si>
  <si>
    <t>Třída 2 - nedaňové příjmy</t>
  </si>
  <si>
    <t>z toho: pol. 2111 - příjmy z poskytování služeb a výrobků</t>
  </si>
  <si>
    <t xml:space="preserve">           pol. 2122 - odvody příspěvkových organizací</t>
  </si>
  <si>
    <t xml:space="preserve">           pol. 2141 - příjmy z úroků</t>
  </si>
  <si>
    <t xml:space="preserve">           pol. 2142 - příjmy z podílu na zisku a dividend</t>
  </si>
  <si>
    <t xml:space="preserve">           pol. 2212 - sankční platby (pokuty) přijaté od jiných subjektů</t>
  </si>
  <si>
    <t>Třída 3 - kapitálové příjmy</t>
  </si>
  <si>
    <t>Třída 4 - přijaté dotace</t>
  </si>
  <si>
    <t xml:space="preserve">                           na výkon státní správy                                           (ZJ 900)</t>
  </si>
  <si>
    <t xml:space="preserve">           pol. 4131 - převody z vlastních fondů hospodářské činnosti</t>
  </si>
  <si>
    <t>Příjmy celkem (po konsolidaci)</t>
  </si>
  <si>
    <t>str. 2/2</t>
  </si>
  <si>
    <t xml:space="preserve">    Výdaje</t>
  </si>
  <si>
    <t>rozpočet</t>
  </si>
  <si>
    <t>Kapitola</t>
  </si>
  <si>
    <t>01</t>
  </si>
  <si>
    <t>Rozvoj obce</t>
  </si>
  <si>
    <t>z toho: třída 5 - běžné výdaje</t>
  </si>
  <si>
    <t xml:space="preserve">           třída 6 - kapitálové výdaje</t>
  </si>
  <si>
    <t>02</t>
  </si>
  <si>
    <t>Městská infrastruktura</t>
  </si>
  <si>
    <t>03</t>
  </si>
  <si>
    <t>Doprava</t>
  </si>
  <si>
    <t>04</t>
  </si>
  <si>
    <t>Školství, mládež a sport</t>
  </si>
  <si>
    <t>05</t>
  </si>
  <si>
    <t>Zdravotnictví a sociální oblast</t>
  </si>
  <si>
    <t>06</t>
  </si>
  <si>
    <t>Kultura a cestovní ruch</t>
  </si>
  <si>
    <t>07</t>
  </si>
  <si>
    <t>Bezpečnost</t>
  </si>
  <si>
    <t>08</t>
  </si>
  <si>
    <t>Hospodářství</t>
  </si>
  <si>
    <t>09</t>
  </si>
  <si>
    <t>Vnitřní správa</t>
  </si>
  <si>
    <t>10</t>
  </si>
  <si>
    <t>Pokladní správa</t>
  </si>
  <si>
    <t>Třída 5 - běžné výdaje celkem</t>
  </si>
  <si>
    <t>Třída 6 - kapitálové výdaje celkem</t>
  </si>
  <si>
    <t>Výdaje celkem (po konsolidaci)</t>
  </si>
  <si>
    <t xml:space="preserve">           pol. 2324 - přijaté nekapitálové příspěvky a náhrady</t>
  </si>
  <si>
    <t xml:space="preserve">           pol. 2229 - ost. přijaté vratky transferů</t>
  </si>
  <si>
    <t xml:space="preserve">           pol. 2460 - splátky půjčených prostředků od obyvatelstva</t>
  </si>
  <si>
    <t>Saldo příjmů a výdajů po konsolidaci</t>
  </si>
  <si>
    <t>Třída 8 - financování</t>
  </si>
  <si>
    <t xml:space="preserve"> z toho: pol. 8124 - uhrazené splátky dlouhodobých přijatých půjček</t>
  </si>
  <si>
    <t xml:space="preserve">            pol. 8128 - uhrazené splátky dlouhodobých přijatých půjček</t>
  </si>
  <si>
    <t xml:space="preserve">            pol. 8115 - změna stavu krátkodobých prostředků </t>
  </si>
  <si>
    <t xml:space="preserve">                             na bankovních účtech </t>
  </si>
  <si>
    <t xml:space="preserve">            pol. 8901 - opravné položky k peněžním operacím</t>
  </si>
  <si>
    <t>z toho: pol. 4137 - převody mezi hl. městem Prahou a městskou části Praha 8</t>
  </si>
  <si>
    <t xml:space="preserve">           pol. 4137 - převody mezi hl. městem Prahou a městskou části Praha 8</t>
  </si>
  <si>
    <t xml:space="preserve">                           dotační vztah k městské části Praha 8                   (ZJ 921)</t>
  </si>
  <si>
    <t xml:space="preserve">                           dotační vztah k městské části Praha 8                   (UZ SR)</t>
  </si>
  <si>
    <t xml:space="preserve">                           dotační vztah k městské části Praha 8                   (UZ HMP)</t>
  </si>
  <si>
    <t xml:space="preserve">           pol. 2321 - přijaté neinvestiční dary</t>
  </si>
  <si>
    <t xml:space="preserve">           pol. 2322 - přijaté pojistné náhrady</t>
  </si>
  <si>
    <t xml:space="preserve">           pol. 2328 - neidentifikované příjmy</t>
  </si>
  <si>
    <t xml:space="preserve">           pol. 2329 - ostatní nedaňové příjmy jinde nezařazené</t>
  </si>
  <si>
    <t>na rok 2018</t>
  </si>
  <si>
    <t>k  31.12.2018</t>
  </si>
  <si>
    <t>(v tis. Kč)</t>
  </si>
  <si>
    <t>Plnění rozpočtu městské části Praha 8 za leden až prosinec 2018</t>
  </si>
  <si>
    <t>str.1/2</t>
  </si>
  <si>
    <t xml:space="preserve">            pol. 8117 -  aktivní krát. operace řízení likvidity (cenné papíry)</t>
  </si>
  <si>
    <t>Zastupitelstva městské části Praha 8</t>
  </si>
  <si>
    <t>ze dne 12. června 2019</t>
  </si>
  <si>
    <t>Příloha č. 2 usnesení č. Usn ZMC 010/2019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</si>
</sst>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5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4"/>
      <name val="Arial CE"/>
      <charset val="238"/>
    </font>
    <font>
      <sz val="12"/>
      <name val="Arial CE"/>
      <charset val="238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CE"/>
      <family val="2"/>
      <charset val="238"/>
    </font>
    <font>
      <sz val="10"/>
      <color indexed="57"/>
      <name val="Arial CE"/>
      <family val="2"/>
      <charset val="238"/>
    </font>
    <font>
      <sz val="10"/>
      <color indexed="10"/>
      <name val="Arial CE"/>
      <family val="2"/>
      <charset val="238"/>
    </font>
    <font>
      <sz val="10"/>
      <color indexed="17"/>
      <name val="Arial CE"/>
      <family val="2"/>
      <charset val="238"/>
    </font>
    <font>
      <sz val="10"/>
      <color indexed="12"/>
      <name val="Arial CE"/>
      <charset val="238"/>
    </font>
    <font>
      <b/>
      <sz val="12"/>
      <name val="Arial CE"/>
      <charset val="238"/>
    </font>
    <font>
      <sz val="16"/>
      <name val="Arial CE"/>
      <charset val="238"/>
    </font>
    <font>
      <i/>
      <sz val="1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78">
    <xf numFmtId="0" fontId="0" fillId="0" borderId="0" xfId="0"/>
    <xf numFmtId="0" fontId="1" fillId="0" borderId="0" xfId="1"/>
    <xf numFmtId="0" fontId="4" fillId="0" borderId="2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4" fillId="0" borderId="9" xfId="1" applyFont="1" applyFill="1" applyBorder="1" applyAlignment="1">
      <alignment horizontal="center"/>
    </xf>
    <xf numFmtId="0" fontId="4" fillId="0" borderId="10" xfId="1" applyFont="1" applyFill="1" applyBorder="1" applyAlignment="1">
      <alignment horizontal="center"/>
    </xf>
    <xf numFmtId="0" fontId="4" fillId="0" borderId="11" xfId="1" applyFont="1" applyFill="1" applyBorder="1" applyAlignment="1">
      <alignment horizontal="center"/>
    </xf>
    <xf numFmtId="3" fontId="5" fillId="2" borderId="12" xfId="1" applyNumberFormat="1" applyFont="1" applyFill="1" applyBorder="1"/>
    <xf numFmtId="164" fontId="1" fillId="0" borderId="0" xfId="1" applyNumberFormat="1"/>
    <xf numFmtId="0" fontId="9" fillId="0" borderId="0" xfId="1" applyFont="1"/>
    <xf numFmtId="0" fontId="11" fillId="0" borderId="0" xfId="1" applyFont="1"/>
    <xf numFmtId="0" fontId="1" fillId="0" borderId="0" xfId="1" applyFont="1" applyAlignment="1">
      <alignment horizontal="right"/>
    </xf>
    <xf numFmtId="0" fontId="1" fillId="0" borderId="23" xfId="1" applyFont="1" applyBorder="1"/>
    <xf numFmtId="0" fontId="1" fillId="0" borderId="3" xfId="1" applyFont="1" applyBorder="1"/>
    <xf numFmtId="0" fontId="12" fillId="0" borderId="24" xfId="1" applyFont="1" applyBorder="1" applyAlignment="1">
      <alignment horizontal="left"/>
    </xf>
    <xf numFmtId="0" fontId="13" fillId="0" borderId="0" xfId="1" applyFont="1" applyBorder="1" applyAlignment="1"/>
    <xf numFmtId="0" fontId="2" fillId="0" borderId="24" xfId="1" applyFont="1" applyBorder="1" applyAlignment="1">
      <alignment horizontal="center"/>
    </xf>
    <xf numFmtId="0" fontId="1" fillId="0" borderId="0" xfId="1" applyFont="1" applyBorder="1"/>
    <xf numFmtId="0" fontId="14" fillId="0" borderId="23" xfId="1" applyFont="1" applyBorder="1" applyAlignment="1">
      <alignment horizontal="center"/>
    </xf>
    <xf numFmtId="164" fontId="1" fillId="0" borderId="12" xfId="1" applyNumberFormat="1" applyFont="1" applyFill="1" applyBorder="1"/>
    <xf numFmtId="164" fontId="1" fillId="0" borderId="25" xfId="1" applyNumberFormat="1" applyFont="1" applyFill="1" applyBorder="1"/>
    <xf numFmtId="4" fontId="1" fillId="0" borderId="25" xfId="1" applyNumberFormat="1" applyFont="1" applyFill="1" applyBorder="1"/>
    <xf numFmtId="164" fontId="1" fillId="0" borderId="13" xfId="1" applyNumberFormat="1" applyFont="1" applyFill="1" applyBorder="1"/>
    <xf numFmtId="49" fontId="6" fillId="3" borderId="26" xfId="1" applyNumberFormat="1" applyFont="1" applyFill="1" applyBorder="1" applyAlignment="1">
      <alignment horizontal="center"/>
    </xf>
    <xf numFmtId="0" fontId="6" fillId="3" borderId="27" xfId="1" applyFont="1" applyFill="1" applyBorder="1"/>
    <xf numFmtId="3" fontId="6" fillId="3" borderId="14" xfId="1" applyNumberFormat="1" applyFont="1" applyFill="1" applyBorder="1"/>
    <xf numFmtId="164" fontId="6" fillId="3" borderId="14" xfId="1" applyNumberFormat="1" applyFont="1" applyFill="1" applyBorder="1"/>
    <xf numFmtId="4" fontId="6" fillId="3" borderId="14" xfId="1" applyNumberFormat="1" applyFont="1" applyFill="1" applyBorder="1"/>
    <xf numFmtId="4" fontId="6" fillId="3" borderId="15" xfId="1" applyNumberFormat="1" applyFont="1" applyFill="1" applyBorder="1"/>
    <xf numFmtId="49" fontId="1" fillId="0" borderId="26" xfId="1" applyNumberFormat="1" applyFont="1" applyFill="1" applyBorder="1" applyAlignment="1">
      <alignment horizontal="center"/>
    </xf>
    <xf numFmtId="0" fontId="1" fillId="4" borderId="27" xfId="1" applyFont="1" applyFill="1" applyBorder="1"/>
    <xf numFmtId="3" fontId="1" fillId="4" borderId="14" xfId="1" applyNumberFormat="1" applyFont="1" applyFill="1" applyBorder="1"/>
    <xf numFmtId="164" fontId="1" fillId="4" borderId="14" xfId="1" applyNumberFormat="1" applyFont="1" applyFill="1" applyBorder="1"/>
    <xf numFmtId="4" fontId="1" fillId="4" borderId="14" xfId="1" applyNumberFormat="1" applyFont="1" applyFill="1" applyBorder="1"/>
    <xf numFmtId="4" fontId="1" fillId="4" borderId="15" xfId="1" applyNumberFormat="1" applyFont="1" applyFill="1" applyBorder="1"/>
    <xf numFmtId="0" fontId="1" fillId="0" borderId="27" xfId="1" applyFont="1" applyFill="1" applyBorder="1"/>
    <xf numFmtId="3" fontId="1" fillId="0" borderId="14" xfId="1" applyNumberFormat="1" applyFont="1" applyFill="1" applyBorder="1"/>
    <xf numFmtId="164" fontId="1" fillId="0" borderId="14" xfId="1" applyNumberFormat="1" applyFont="1" applyFill="1" applyBorder="1"/>
    <xf numFmtId="4" fontId="1" fillId="0" borderId="14" xfId="1" applyNumberFormat="1" applyFont="1" applyFill="1" applyBorder="1"/>
    <xf numFmtId="4" fontId="1" fillId="0" borderId="15" xfId="1" applyNumberFormat="1" applyFont="1" applyFill="1" applyBorder="1"/>
    <xf numFmtId="49" fontId="1" fillId="0" borderId="28" xfId="1" applyNumberFormat="1" applyFont="1" applyFill="1" applyBorder="1" applyAlignment="1">
      <alignment horizontal="center"/>
    </xf>
    <xf numFmtId="0" fontId="1" fillId="0" borderId="29" xfId="1" applyFont="1" applyFill="1" applyBorder="1"/>
    <xf numFmtId="3" fontId="1" fillId="0" borderId="30" xfId="1" applyNumberFormat="1" applyFont="1" applyFill="1" applyBorder="1"/>
    <xf numFmtId="164" fontId="1" fillId="0" borderId="30" xfId="1" applyNumberFormat="1" applyFont="1" applyFill="1" applyBorder="1"/>
    <xf numFmtId="4" fontId="1" fillId="0" borderId="30" xfId="1" applyNumberFormat="1" applyFont="1" applyFill="1" applyBorder="1"/>
    <xf numFmtId="4" fontId="1" fillId="0" borderId="31" xfId="1" applyNumberFormat="1" applyFont="1" applyFill="1" applyBorder="1"/>
    <xf numFmtId="0" fontId="3" fillId="4" borderId="20" xfId="1" applyFont="1" applyFill="1" applyBorder="1" applyAlignment="1">
      <alignment horizontal="center"/>
    </xf>
    <xf numFmtId="0" fontId="12" fillId="4" borderId="32" xfId="1" applyFont="1" applyFill="1" applyBorder="1"/>
    <xf numFmtId="3" fontId="12" fillId="4" borderId="16" xfId="1" applyNumberFormat="1" applyFont="1" applyFill="1" applyBorder="1"/>
    <xf numFmtId="164" fontId="12" fillId="4" borderId="16" xfId="1" applyNumberFormat="1" applyFont="1" applyFill="1" applyBorder="1"/>
    <xf numFmtId="4" fontId="12" fillId="4" borderId="16" xfId="1" applyNumberFormat="1" applyFont="1" applyFill="1" applyBorder="1"/>
    <xf numFmtId="4" fontId="12" fillId="4" borderId="17" xfId="1" applyNumberFormat="1" applyFont="1" applyFill="1" applyBorder="1"/>
    <xf numFmtId="3" fontId="1" fillId="0" borderId="0" xfId="1" applyNumberFormat="1"/>
    <xf numFmtId="0" fontId="3" fillId="0" borderId="28" xfId="1" applyFont="1" applyFill="1" applyBorder="1" applyAlignment="1">
      <alignment horizontal="center"/>
    </xf>
    <xf numFmtId="0" fontId="12" fillId="0" borderId="29" xfId="1" applyFont="1" applyFill="1" applyBorder="1"/>
    <xf numFmtId="3" fontId="12" fillId="0" borderId="30" xfId="1" applyNumberFormat="1" applyFont="1" applyFill="1" applyBorder="1"/>
    <xf numFmtId="164" fontId="12" fillId="0" borderId="30" xfId="1" applyNumberFormat="1" applyFont="1" applyFill="1" applyBorder="1"/>
    <xf numFmtId="4" fontId="12" fillId="0" borderId="30" xfId="1" applyNumberFormat="1" applyFont="1" applyFill="1" applyBorder="1"/>
    <xf numFmtId="4" fontId="12" fillId="0" borderId="31" xfId="1" applyNumberFormat="1" applyFont="1" applyFill="1" applyBorder="1"/>
    <xf numFmtId="0" fontId="1" fillId="3" borderId="28" xfId="1" applyFont="1" applyFill="1" applyBorder="1" applyAlignment="1">
      <alignment horizontal="center"/>
    </xf>
    <xf numFmtId="0" fontId="12" fillId="3" borderId="29" xfId="1" applyFont="1" applyFill="1" applyBorder="1"/>
    <xf numFmtId="3" fontId="12" fillId="3" borderId="30" xfId="1" applyNumberFormat="1" applyFont="1" applyFill="1" applyBorder="1"/>
    <xf numFmtId="164" fontId="12" fillId="3" borderId="30" xfId="1" applyNumberFormat="1" applyFont="1" applyFill="1" applyBorder="1"/>
    <xf numFmtId="4" fontId="12" fillId="3" borderId="30" xfId="1" applyNumberFormat="1" applyFont="1" applyFill="1" applyBorder="1"/>
    <xf numFmtId="4" fontId="12" fillId="3" borderId="33" xfId="1" applyNumberFormat="1" applyFont="1" applyFill="1" applyBorder="1"/>
    <xf numFmtId="3" fontId="7" fillId="2" borderId="32" xfId="2" applyNumberFormat="1" applyFont="1" applyFill="1" applyBorder="1"/>
    <xf numFmtId="0" fontId="7" fillId="2" borderId="26" xfId="2" applyFont="1" applyFill="1" applyBorder="1"/>
    <xf numFmtId="3" fontId="1" fillId="2" borderId="34" xfId="1" applyNumberFormat="1" applyFont="1" applyFill="1" applyBorder="1"/>
    <xf numFmtId="0" fontId="1" fillId="5" borderId="28" xfId="1" applyFont="1" applyFill="1" applyBorder="1" applyAlignment="1">
      <alignment horizontal="center"/>
    </xf>
    <xf numFmtId="0" fontId="12" fillId="5" borderId="43" xfId="1" applyFont="1" applyFill="1" applyBorder="1"/>
    <xf numFmtId="3" fontId="12" fillId="5" borderId="30" xfId="1" applyNumberFormat="1" applyFont="1" applyFill="1" applyBorder="1"/>
    <xf numFmtId="0" fontId="12" fillId="0" borderId="26" xfId="1" applyFont="1" applyBorder="1" applyAlignment="1">
      <alignment horizontal="center"/>
    </xf>
    <xf numFmtId="0" fontId="12" fillId="0" borderId="27" xfId="1" applyFont="1" applyBorder="1"/>
    <xf numFmtId="3" fontId="12" fillId="0" borderId="44" xfId="1" applyNumberFormat="1" applyFont="1" applyFill="1" applyBorder="1"/>
    <xf numFmtId="164" fontId="12" fillId="0" borderId="44" xfId="1" applyNumberFormat="1" applyFont="1" applyFill="1" applyBorder="1"/>
    <xf numFmtId="4" fontId="12" fillId="0" borderId="15" xfId="1" applyNumberFormat="1" applyFont="1" applyFill="1" applyBorder="1"/>
    <xf numFmtId="0" fontId="1" fillId="0" borderId="26" xfId="1" applyFont="1" applyBorder="1" applyAlignment="1">
      <alignment horizontal="center"/>
    </xf>
    <xf numFmtId="0" fontId="1" fillId="0" borderId="27" xfId="1" applyFont="1" applyBorder="1"/>
    <xf numFmtId="164" fontId="1" fillId="0" borderId="10" xfId="1" applyNumberFormat="1" applyFont="1" applyFill="1" applyBorder="1"/>
    <xf numFmtId="164" fontId="12" fillId="5" borderId="30" xfId="1" applyNumberFormat="1" applyFont="1" applyFill="1" applyBorder="1"/>
    <xf numFmtId="4" fontId="1" fillId="2" borderId="14" xfId="1" applyNumberFormat="1" applyFont="1" applyFill="1" applyBorder="1"/>
    <xf numFmtId="4" fontId="12" fillId="2" borderId="44" xfId="1" applyNumberFormat="1" applyFont="1" applyFill="1" applyBorder="1"/>
    <xf numFmtId="3" fontId="7" fillId="2" borderId="14" xfId="2" applyNumberFormat="1" applyFont="1" applyFill="1" applyBorder="1"/>
    <xf numFmtId="4" fontId="1" fillId="2" borderId="15" xfId="1" applyNumberFormat="1" applyFont="1" applyFill="1" applyBorder="1"/>
    <xf numFmtId="4" fontId="12" fillId="5" borderId="50" xfId="1" applyNumberFormat="1" applyFont="1" applyFill="1" applyBorder="1"/>
    <xf numFmtId="4" fontId="12" fillId="5" borderId="51" xfId="1" applyNumberFormat="1" applyFont="1" applyFill="1" applyBorder="1"/>
    <xf numFmtId="0" fontId="1" fillId="0" borderId="52" xfId="1" applyFont="1" applyBorder="1" applyAlignment="1">
      <alignment horizontal="center"/>
    </xf>
    <xf numFmtId="0" fontId="1" fillId="0" borderId="49" xfId="1" applyFont="1" applyFill="1" applyBorder="1"/>
    <xf numFmtId="3" fontId="1" fillId="0" borderId="9" xfId="1" applyNumberFormat="1" applyFont="1" applyFill="1" applyBorder="1"/>
    <xf numFmtId="4" fontId="1" fillId="2" borderId="9" xfId="1" applyNumberFormat="1" applyFont="1" applyFill="1" applyBorder="1"/>
    <xf numFmtId="4" fontId="1" fillId="0" borderId="11" xfId="1" applyNumberFormat="1" applyFont="1" applyFill="1" applyBorder="1"/>
    <xf numFmtId="0" fontId="4" fillId="2" borderId="1" xfId="1" applyFont="1" applyFill="1" applyBorder="1"/>
    <xf numFmtId="0" fontId="4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5" fillId="2" borderId="5" xfId="1" applyFont="1" applyFill="1" applyBorder="1"/>
    <xf numFmtId="0" fontId="6" fillId="2" borderId="6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center"/>
    </xf>
    <xf numFmtId="0" fontId="6" fillId="2" borderId="7" xfId="1" applyFont="1" applyFill="1" applyBorder="1" applyAlignment="1">
      <alignment horizontal="center"/>
    </xf>
    <xf numFmtId="0" fontId="6" fillId="2" borderId="8" xfId="1" applyFont="1" applyFill="1" applyBorder="1" applyAlignment="1">
      <alignment horizontal="center"/>
    </xf>
    <xf numFmtId="0" fontId="4" fillId="2" borderId="9" xfId="1" applyFont="1" applyFill="1" applyBorder="1" applyAlignment="1">
      <alignment horizontal="center"/>
    </xf>
    <xf numFmtId="0" fontId="4" fillId="2" borderId="10" xfId="1" applyFont="1" applyFill="1" applyBorder="1" applyAlignment="1">
      <alignment horizontal="center"/>
    </xf>
    <xf numFmtId="0" fontId="4" fillId="2" borderId="11" xfId="1" applyFont="1" applyFill="1" applyBorder="1" applyAlignment="1">
      <alignment horizontal="center"/>
    </xf>
    <xf numFmtId="0" fontId="5" fillId="2" borderId="41" xfId="1" applyFont="1" applyFill="1" applyBorder="1"/>
    <xf numFmtId="3" fontId="5" fillId="2" borderId="36" xfId="1" applyNumberFormat="1" applyFont="1" applyFill="1" applyBorder="1"/>
    <xf numFmtId="164" fontId="5" fillId="2" borderId="12" xfId="1" applyNumberFormat="1" applyFont="1" applyFill="1" applyBorder="1"/>
    <xf numFmtId="4" fontId="5" fillId="2" borderId="12" xfId="1" applyNumberFormat="1" applyFont="1" applyFill="1" applyBorder="1"/>
    <xf numFmtId="4" fontId="5" fillId="2" borderId="13" xfId="1" applyNumberFormat="1" applyFont="1" applyFill="1" applyBorder="1"/>
    <xf numFmtId="0" fontId="7" fillId="2" borderId="26" xfId="1" applyFont="1" applyFill="1" applyBorder="1" applyAlignment="1">
      <alignment horizontal="left"/>
    </xf>
    <xf numFmtId="164" fontId="7" fillId="2" borderId="14" xfId="1" applyNumberFormat="1" applyFont="1" applyFill="1" applyBorder="1"/>
    <xf numFmtId="3" fontId="7" fillId="2" borderId="14" xfId="1" applyNumberFormat="1" applyFont="1" applyFill="1" applyBorder="1"/>
    <xf numFmtId="4" fontId="7" fillId="2" borderId="14" xfId="1" applyNumberFormat="1" applyFont="1" applyFill="1" applyBorder="1"/>
    <xf numFmtId="4" fontId="7" fillId="2" borderId="15" xfId="1" applyNumberFormat="1" applyFont="1" applyFill="1" applyBorder="1"/>
    <xf numFmtId="0" fontId="7" fillId="2" borderId="26" xfId="1" applyFont="1" applyFill="1" applyBorder="1"/>
    <xf numFmtId="0" fontId="8" fillId="2" borderId="26" xfId="1" applyFont="1" applyFill="1" applyBorder="1"/>
    <xf numFmtId="3" fontId="7" fillId="2" borderId="37" xfId="1" applyNumberFormat="1" applyFont="1" applyFill="1" applyBorder="1"/>
    <xf numFmtId="164" fontId="7" fillId="2" borderId="16" xfId="1" applyNumberFormat="1" applyFont="1" applyFill="1" applyBorder="1"/>
    <xf numFmtId="3" fontId="9" fillId="2" borderId="16" xfId="1" applyNumberFormat="1" applyFont="1" applyFill="1" applyBorder="1"/>
    <xf numFmtId="4" fontId="10" fillId="2" borderId="16" xfId="1" applyNumberFormat="1" applyFont="1" applyFill="1" applyBorder="1"/>
    <xf numFmtId="4" fontId="10" fillId="2" borderId="17" xfId="1" applyNumberFormat="1" applyFont="1" applyFill="1" applyBorder="1"/>
    <xf numFmtId="0" fontId="5" fillId="2" borderId="20" xfId="1" applyFont="1" applyFill="1" applyBorder="1"/>
    <xf numFmtId="3" fontId="5" fillId="2" borderId="37" xfId="1" applyNumberFormat="1" applyFont="1" applyFill="1" applyBorder="1"/>
    <xf numFmtId="164" fontId="5" fillId="2" borderId="16" xfId="1" applyNumberFormat="1" applyFont="1" applyFill="1" applyBorder="1"/>
    <xf numFmtId="3" fontId="5" fillId="2" borderId="16" xfId="1" applyNumberFormat="1" applyFont="1" applyFill="1" applyBorder="1"/>
    <xf numFmtId="4" fontId="5" fillId="2" borderId="16" xfId="1" applyNumberFormat="1" applyFont="1" applyFill="1" applyBorder="1"/>
    <xf numFmtId="4" fontId="5" fillId="2" borderId="17" xfId="1" applyNumberFormat="1" applyFont="1" applyFill="1" applyBorder="1"/>
    <xf numFmtId="165" fontId="1" fillId="2" borderId="14" xfId="1" applyNumberFormat="1" applyFill="1" applyBorder="1"/>
    <xf numFmtId="0" fontId="5" fillId="2" borderId="26" xfId="1" applyFont="1" applyFill="1" applyBorder="1"/>
    <xf numFmtId="3" fontId="7" fillId="2" borderId="38" xfId="1" applyNumberFormat="1" applyFont="1" applyFill="1" applyBorder="1"/>
    <xf numFmtId="3" fontId="9" fillId="2" borderId="14" xfId="1" applyNumberFormat="1" applyFont="1" applyFill="1" applyBorder="1"/>
    <xf numFmtId="4" fontId="10" fillId="2" borderId="14" xfId="1" applyNumberFormat="1" applyFont="1" applyFill="1" applyBorder="1"/>
    <xf numFmtId="4" fontId="10" fillId="2" borderId="15" xfId="1" applyNumberFormat="1" applyFont="1" applyFill="1" applyBorder="1"/>
    <xf numFmtId="3" fontId="5" fillId="2" borderId="38" xfId="1" applyNumberFormat="1" applyFont="1" applyFill="1" applyBorder="1"/>
    <xf numFmtId="164" fontId="5" fillId="2" borderId="14" xfId="1" applyNumberFormat="1" applyFont="1" applyFill="1" applyBorder="1"/>
    <xf numFmtId="3" fontId="5" fillId="2" borderId="14" xfId="1" applyNumberFormat="1" applyFont="1" applyFill="1" applyBorder="1" applyAlignment="1">
      <alignment horizontal="right"/>
    </xf>
    <xf numFmtId="4" fontId="5" fillId="2" borderId="14" xfId="1" applyNumberFormat="1" applyFont="1" applyFill="1" applyBorder="1"/>
    <xf numFmtId="4" fontId="5" fillId="2" borderId="15" xfId="1" applyNumberFormat="1" applyFont="1" applyFill="1" applyBorder="1"/>
    <xf numFmtId="0" fontId="7" fillId="2" borderId="24" xfId="1" applyFont="1" applyFill="1" applyBorder="1"/>
    <xf numFmtId="3" fontId="7" fillId="2" borderId="39" xfId="1" applyNumberFormat="1" applyFont="1" applyFill="1" applyBorder="1"/>
    <xf numFmtId="164" fontId="7" fillId="2" borderId="18" xfId="1" applyNumberFormat="1" applyFont="1" applyFill="1" applyBorder="1"/>
    <xf numFmtId="4" fontId="7" fillId="2" borderId="19" xfId="1" applyNumberFormat="1" applyFont="1" applyFill="1" applyBorder="1"/>
    <xf numFmtId="0" fontId="7" fillId="2" borderId="20" xfId="1" applyFont="1" applyFill="1" applyBorder="1"/>
    <xf numFmtId="164" fontId="7" fillId="2" borderId="37" xfId="1" applyNumberFormat="1" applyFont="1" applyFill="1" applyBorder="1"/>
    <xf numFmtId="4" fontId="7" fillId="2" borderId="37" xfId="1" applyNumberFormat="1" applyFont="1" applyFill="1" applyBorder="1"/>
    <xf numFmtId="4" fontId="7" fillId="2" borderId="17" xfId="1" applyNumberFormat="1" applyFont="1" applyFill="1" applyBorder="1"/>
    <xf numFmtId="0" fontId="7" fillId="2" borderId="42" xfId="1" applyFont="1" applyFill="1" applyBorder="1"/>
    <xf numFmtId="164" fontId="7" fillId="2" borderId="39" xfId="1" applyNumberFormat="1" applyFont="1" applyFill="1" applyBorder="1"/>
    <xf numFmtId="4" fontId="7" fillId="2" borderId="18" xfId="1" applyNumberFormat="1" applyFont="1" applyFill="1" applyBorder="1"/>
    <xf numFmtId="4" fontId="7" fillId="2" borderId="16" xfId="1" applyNumberFormat="1" applyFont="1" applyFill="1" applyBorder="1"/>
    <xf numFmtId="3" fontId="7" fillId="2" borderId="18" xfId="1" applyNumberFormat="1" applyFont="1" applyFill="1" applyBorder="1"/>
    <xf numFmtId="4" fontId="7" fillId="2" borderId="6" xfId="1" applyNumberFormat="1" applyFont="1" applyFill="1" applyBorder="1"/>
    <xf numFmtId="4" fontId="7" fillId="2" borderId="47" xfId="1" applyNumberFormat="1" applyFont="1" applyFill="1" applyBorder="1"/>
    <xf numFmtId="4" fontId="7" fillId="2" borderId="7" xfId="1" applyNumberFormat="1" applyFont="1" applyFill="1" applyBorder="1"/>
    <xf numFmtId="4" fontId="7" fillId="2" borderId="53" xfId="1" applyNumberFormat="1" applyFont="1" applyFill="1" applyBorder="1"/>
    <xf numFmtId="4" fontId="7" fillId="2" borderId="54" xfId="1" applyNumberFormat="1" applyFont="1" applyFill="1" applyBorder="1"/>
    <xf numFmtId="164" fontId="7" fillId="2" borderId="14" xfId="2" applyNumberFormat="1" applyFont="1" applyFill="1" applyBorder="1"/>
    <xf numFmtId="0" fontId="7" fillId="2" borderId="48" xfId="1" applyFont="1" applyFill="1" applyBorder="1"/>
    <xf numFmtId="3" fontId="7" fillId="2" borderId="49" xfId="1" applyNumberFormat="1" applyFont="1" applyFill="1" applyBorder="1"/>
    <xf numFmtId="164" fontId="7" fillId="2" borderId="45" xfId="1" applyNumberFormat="1" applyFont="1" applyFill="1" applyBorder="1"/>
    <xf numFmtId="3" fontId="7" fillId="2" borderId="45" xfId="1" applyNumberFormat="1" applyFont="1" applyFill="1" applyBorder="1"/>
    <xf numFmtId="4" fontId="7" fillId="2" borderId="45" xfId="1" applyNumberFormat="1" applyFont="1" applyFill="1" applyBorder="1"/>
    <xf numFmtId="4" fontId="7" fillId="2" borderId="46" xfId="1" applyNumberFormat="1" applyFont="1" applyFill="1" applyBorder="1"/>
    <xf numFmtId="0" fontId="5" fillId="2" borderId="35" xfId="1" applyFont="1" applyFill="1" applyBorder="1"/>
    <xf numFmtId="3" fontId="5" fillId="2" borderId="40" xfId="1" applyNumberFormat="1" applyFont="1" applyFill="1" applyBorder="1"/>
    <xf numFmtId="164" fontId="5" fillId="2" borderId="21" xfId="1" applyNumberFormat="1" applyFont="1" applyFill="1" applyBorder="1"/>
    <xf numFmtId="3" fontId="5" fillId="2" borderId="21" xfId="1" applyNumberFormat="1" applyFont="1" applyFill="1" applyBorder="1"/>
    <xf numFmtId="4" fontId="5" fillId="2" borderId="21" xfId="1" applyNumberFormat="1" applyFont="1" applyFill="1" applyBorder="1"/>
    <xf numFmtId="4" fontId="5" fillId="2" borderId="22" xfId="1" applyNumberFormat="1" applyFont="1" applyFill="1" applyBorder="1"/>
    <xf numFmtId="0" fontId="1" fillId="2" borderId="0" xfId="1" applyFill="1" applyAlignment="1"/>
    <xf numFmtId="0" fontId="1" fillId="0" borderId="0" xfId="1" applyAlignment="1">
      <alignment horizontal="left"/>
    </xf>
    <xf numFmtId="0" fontId="1" fillId="0" borderId="32" xfId="1" applyBorder="1" applyAlignment="1">
      <alignment horizontal="left"/>
    </xf>
    <xf numFmtId="0" fontId="2" fillId="2" borderId="0" xfId="1" applyFont="1" applyFill="1" applyAlignment="1">
      <alignment horizontal="center"/>
    </xf>
    <xf numFmtId="0" fontId="4" fillId="2" borderId="10" xfId="1" applyFont="1" applyFill="1" applyBorder="1" applyAlignment="1"/>
    <xf numFmtId="0" fontId="4" fillId="2" borderId="10" xfId="1" applyFont="1" applyFill="1" applyBorder="1" applyAlignment="1">
      <alignment horizontal="center"/>
    </xf>
  </cellXfs>
  <cellStyles count="3">
    <cellStyle name="Normální" xfId="0" builtinId="0"/>
    <cellStyle name="normální 2" xfId="1" xr:uid="{00000000-0005-0000-0000-000001000000}"/>
    <cellStyle name="normální_Konečný návrh 2011  příjmy a výdaje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tabSelected="1" workbookViewId="0">
      <selection activeCell="D1" sqref="D1:F1"/>
    </sheetView>
  </sheetViews>
  <sheetFormatPr defaultRowHeight="12.75" x14ac:dyDescent="0.2"/>
  <cols>
    <col min="1" max="1" width="74.28515625" style="1" customWidth="1"/>
    <col min="2" max="2" width="13.7109375" style="1" customWidth="1"/>
    <col min="3" max="3" width="16.140625" style="1" customWidth="1"/>
    <col min="4" max="4" width="13.140625" style="1" customWidth="1"/>
    <col min="5" max="5" width="12.28515625" style="1" customWidth="1"/>
    <col min="6" max="6" width="10.85546875" style="1" customWidth="1"/>
    <col min="7" max="7" width="9.140625" style="1"/>
    <col min="8" max="8" width="10.7109375" style="1" customWidth="1"/>
    <col min="9" max="256" width="9.140625" style="1"/>
    <col min="257" max="257" width="74.28515625" style="1" customWidth="1"/>
    <col min="258" max="258" width="13.7109375" style="1" customWidth="1"/>
    <col min="259" max="259" width="16.140625" style="1" customWidth="1"/>
    <col min="260" max="260" width="13.140625" style="1" customWidth="1"/>
    <col min="261" max="261" width="12.28515625" style="1" customWidth="1"/>
    <col min="262" max="262" width="10.85546875" style="1" customWidth="1"/>
    <col min="263" max="512" width="9.140625" style="1"/>
    <col min="513" max="513" width="74.28515625" style="1" customWidth="1"/>
    <col min="514" max="514" width="13.7109375" style="1" customWidth="1"/>
    <col min="515" max="515" width="16.140625" style="1" customWidth="1"/>
    <col min="516" max="516" width="13.140625" style="1" customWidth="1"/>
    <col min="517" max="517" width="12.28515625" style="1" customWidth="1"/>
    <col min="518" max="518" width="10.85546875" style="1" customWidth="1"/>
    <col min="519" max="768" width="9.140625" style="1"/>
    <col min="769" max="769" width="74.28515625" style="1" customWidth="1"/>
    <col min="770" max="770" width="13.7109375" style="1" customWidth="1"/>
    <col min="771" max="771" width="16.140625" style="1" customWidth="1"/>
    <col min="772" max="772" width="13.140625" style="1" customWidth="1"/>
    <col min="773" max="773" width="12.28515625" style="1" customWidth="1"/>
    <col min="774" max="774" width="10.85546875" style="1" customWidth="1"/>
    <col min="775" max="1024" width="9.140625" style="1"/>
    <col min="1025" max="1025" width="74.28515625" style="1" customWidth="1"/>
    <col min="1026" max="1026" width="13.7109375" style="1" customWidth="1"/>
    <col min="1027" max="1027" width="16.140625" style="1" customWidth="1"/>
    <col min="1028" max="1028" width="13.140625" style="1" customWidth="1"/>
    <col min="1029" max="1029" width="12.28515625" style="1" customWidth="1"/>
    <col min="1030" max="1030" width="10.85546875" style="1" customWidth="1"/>
    <col min="1031" max="1280" width="9.140625" style="1"/>
    <col min="1281" max="1281" width="74.28515625" style="1" customWidth="1"/>
    <col min="1282" max="1282" width="13.7109375" style="1" customWidth="1"/>
    <col min="1283" max="1283" width="16.140625" style="1" customWidth="1"/>
    <col min="1284" max="1284" width="13.140625" style="1" customWidth="1"/>
    <col min="1285" max="1285" width="12.28515625" style="1" customWidth="1"/>
    <col min="1286" max="1286" width="10.85546875" style="1" customWidth="1"/>
    <col min="1287" max="1536" width="9.140625" style="1"/>
    <col min="1537" max="1537" width="74.28515625" style="1" customWidth="1"/>
    <col min="1538" max="1538" width="13.7109375" style="1" customWidth="1"/>
    <col min="1539" max="1539" width="16.140625" style="1" customWidth="1"/>
    <col min="1540" max="1540" width="13.140625" style="1" customWidth="1"/>
    <col min="1541" max="1541" width="12.28515625" style="1" customWidth="1"/>
    <col min="1542" max="1542" width="10.85546875" style="1" customWidth="1"/>
    <col min="1543" max="1792" width="9.140625" style="1"/>
    <col min="1793" max="1793" width="74.28515625" style="1" customWidth="1"/>
    <col min="1794" max="1794" width="13.7109375" style="1" customWidth="1"/>
    <col min="1795" max="1795" width="16.140625" style="1" customWidth="1"/>
    <col min="1796" max="1796" width="13.140625" style="1" customWidth="1"/>
    <col min="1797" max="1797" width="12.28515625" style="1" customWidth="1"/>
    <col min="1798" max="1798" width="10.85546875" style="1" customWidth="1"/>
    <col min="1799" max="2048" width="9.140625" style="1"/>
    <col min="2049" max="2049" width="74.28515625" style="1" customWidth="1"/>
    <col min="2050" max="2050" width="13.7109375" style="1" customWidth="1"/>
    <col min="2051" max="2051" width="16.140625" style="1" customWidth="1"/>
    <col min="2052" max="2052" width="13.140625" style="1" customWidth="1"/>
    <col min="2053" max="2053" width="12.28515625" style="1" customWidth="1"/>
    <col min="2054" max="2054" width="10.85546875" style="1" customWidth="1"/>
    <col min="2055" max="2304" width="9.140625" style="1"/>
    <col min="2305" max="2305" width="74.28515625" style="1" customWidth="1"/>
    <col min="2306" max="2306" width="13.7109375" style="1" customWidth="1"/>
    <col min="2307" max="2307" width="16.140625" style="1" customWidth="1"/>
    <col min="2308" max="2308" width="13.140625" style="1" customWidth="1"/>
    <col min="2309" max="2309" width="12.28515625" style="1" customWidth="1"/>
    <col min="2310" max="2310" width="10.85546875" style="1" customWidth="1"/>
    <col min="2311" max="2560" width="9.140625" style="1"/>
    <col min="2561" max="2561" width="74.28515625" style="1" customWidth="1"/>
    <col min="2562" max="2562" width="13.7109375" style="1" customWidth="1"/>
    <col min="2563" max="2563" width="16.140625" style="1" customWidth="1"/>
    <col min="2564" max="2564" width="13.140625" style="1" customWidth="1"/>
    <col min="2565" max="2565" width="12.28515625" style="1" customWidth="1"/>
    <col min="2566" max="2566" width="10.85546875" style="1" customWidth="1"/>
    <col min="2567" max="2816" width="9.140625" style="1"/>
    <col min="2817" max="2817" width="74.28515625" style="1" customWidth="1"/>
    <col min="2818" max="2818" width="13.7109375" style="1" customWidth="1"/>
    <col min="2819" max="2819" width="16.140625" style="1" customWidth="1"/>
    <col min="2820" max="2820" width="13.140625" style="1" customWidth="1"/>
    <col min="2821" max="2821" width="12.28515625" style="1" customWidth="1"/>
    <col min="2822" max="2822" width="10.85546875" style="1" customWidth="1"/>
    <col min="2823" max="3072" width="9.140625" style="1"/>
    <col min="3073" max="3073" width="74.28515625" style="1" customWidth="1"/>
    <col min="3074" max="3074" width="13.7109375" style="1" customWidth="1"/>
    <col min="3075" max="3075" width="16.140625" style="1" customWidth="1"/>
    <col min="3076" max="3076" width="13.140625" style="1" customWidth="1"/>
    <col min="3077" max="3077" width="12.28515625" style="1" customWidth="1"/>
    <col min="3078" max="3078" width="10.85546875" style="1" customWidth="1"/>
    <col min="3079" max="3328" width="9.140625" style="1"/>
    <col min="3329" max="3329" width="74.28515625" style="1" customWidth="1"/>
    <col min="3330" max="3330" width="13.7109375" style="1" customWidth="1"/>
    <col min="3331" max="3331" width="16.140625" style="1" customWidth="1"/>
    <col min="3332" max="3332" width="13.140625" style="1" customWidth="1"/>
    <col min="3333" max="3333" width="12.28515625" style="1" customWidth="1"/>
    <col min="3334" max="3334" width="10.85546875" style="1" customWidth="1"/>
    <col min="3335" max="3584" width="9.140625" style="1"/>
    <col min="3585" max="3585" width="74.28515625" style="1" customWidth="1"/>
    <col min="3586" max="3586" width="13.7109375" style="1" customWidth="1"/>
    <col min="3587" max="3587" width="16.140625" style="1" customWidth="1"/>
    <col min="3588" max="3588" width="13.140625" style="1" customWidth="1"/>
    <col min="3589" max="3589" width="12.28515625" style="1" customWidth="1"/>
    <col min="3590" max="3590" width="10.85546875" style="1" customWidth="1"/>
    <col min="3591" max="3840" width="9.140625" style="1"/>
    <col min="3841" max="3841" width="74.28515625" style="1" customWidth="1"/>
    <col min="3842" max="3842" width="13.7109375" style="1" customWidth="1"/>
    <col min="3843" max="3843" width="16.140625" style="1" customWidth="1"/>
    <col min="3844" max="3844" width="13.140625" style="1" customWidth="1"/>
    <col min="3845" max="3845" width="12.28515625" style="1" customWidth="1"/>
    <col min="3846" max="3846" width="10.85546875" style="1" customWidth="1"/>
    <col min="3847" max="4096" width="9.140625" style="1"/>
    <col min="4097" max="4097" width="74.28515625" style="1" customWidth="1"/>
    <col min="4098" max="4098" width="13.7109375" style="1" customWidth="1"/>
    <col min="4099" max="4099" width="16.140625" style="1" customWidth="1"/>
    <col min="4100" max="4100" width="13.140625" style="1" customWidth="1"/>
    <col min="4101" max="4101" width="12.28515625" style="1" customWidth="1"/>
    <col min="4102" max="4102" width="10.85546875" style="1" customWidth="1"/>
    <col min="4103" max="4352" width="9.140625" style="1"/>
    <col min="4353" max="4353" width="74.28515625" style="1" customWidth="1"/>
    <col min="4354" max="4354" width="13.7109375" style="1" customWidth="1"/>
    <col min="4355" max="4355" width="16.140625" style="1" customWidth="1"/>
    <col min="4356" max="4356" width="13.140625" style="1" customWidth="1"/>
    <col min="4357" max="4357" width="12.28515625" style="1" customWidth="1"/>
    <col min="4358" max="4358" width="10.85546875" style="1" customWidth="1"/>
    <col min="4359" max="4608" width="9.140625" style="1"/>
    <col min="4609" max="4609" width="74.28515625" style="1" customWidth="1"/>
    <col min="4610" max="4610" width="13.7109375" style="1" customWidth="1"/>
    <col min="4611" max="4611" width="16.140625" style="1" customWidth="1"/>
    <col min="4612" max="4612" width="13.140625" style="1" customWidth="1"/>
    <col min="4613" max="4613" width="12.28515625" style="1" customWidth="1"/>
    <col min="4614" max="4614" width="10.85546875" style="1" customWidth="1"/>
    <col min="4615" max="4864" width="9.140625" style="1"/>
    <col min="4865" max="4865" width="74.28515625" style="1" customWidth="1"/>
    <col min="4866" max="4866" width="13.7109375" style="1" customWidth="1"/>
    <col min="4867" max="4867" width="16.140625" style="1" customWidth="1"/>
    <col min="4868" max="4868" width="13.140625" style="1" customWidth="1"/>
    <col min="4869" max="4869" width="12.28515625" style="1" customWidth="1"/>
    <col min="4870" max="4870" width="10.85546875" style="1" customWidth="1"/>
    <col min="4871" max="5120" width="9.140625" style="1"/>
    <col min="5121" max="5121" width="74.28515625" style="1" customWidth="1"/>
    <col min="5122" max="5122" width="13.7109375" style="1" customWidth="1"/>
    <col min="5123" max="5123" width="16.140625" style="1" customWidth="1"/>
    <col min="5124" max="5124" width="13.140625" style="1" customWidth="1"/>
    <col min="5125" max="5125" width="12.28515625" style="1" customWidth="1"/>
    <col min="5126" max="5126" width="10.85546875" style="1" customWidth="1"/>
    <col min="5127" max="5376" width="9.140625" style="1"/>
    <col min="5377" max="5377" width="74.28515625" style="1" customWidth="1"/>
    <col min="5378" max="5378" width="13.7109375" style="1" customWidth="1"/>
    <col min="5379" max="5379" width="16.140625" style="1" customWidth="1"/>
    <col min="5380" max="5380" width="13.140625" style="1" customWidth="1"/>
    <col min="5381" max="5381" width="12.28515625" style="1" customWidth="1"/>
    <col min="5382" max="5382" width="10.85546875" style="1" customWidth="1"/>
    <col min="5383" max="5632" width="9.140625" style="1"/>
    <col min="5633" max="5633" width="74.28515625" style="1" customWidth="1"/>
    <col min="5634" max="5634" width="13.7109375" style="1" customWidth="1"/>
    <col min="5635" max="5635" width="16.140625" style="1" customWidth="1"/>
    <col min="5636" max="5636" width="13.140625" style="1" customWidth="1"/>
    <col min="5637" max="5637" width="12.28515625" style="1" customWidth="1"/>
    <col min="5638" max="5638" width="10.85546875" style="1" customWidth="1"/>
    <col min="5639" max="5888" width="9.140625" style="1"/>
    <col min="5889" max="5889" width="74.28515625" style="1" customWidth="1"/>
    <col min="5890" max="5890" width="13.7109375" style="1" customWidth="1"/>
    <col min="5891" max="5891" width="16.140625" style="1" customWidth="1"/>
    <col min="5892" max="5892" width="13.140625" style="1" customWidth="1"/>
    <col min="5893" max="5893" width="12.28515625" style="1" customWidth="1"/>
    <col min="5894" max="5894" width="10.85546875" style="1" customWidth="1"/>
    <col min="5895" max="6144" width="9.140625" style="1"/>
    <col min="6145" max="6145" width="74.28515625" style="1" customWidth="1"/>
    <col min="6146" max="6146" width="13.7109375" style="1" customWidth="1"/>
    <col min="6147" max="6147" width="16.140625" style="1" customWidth="1"/>
    <col min="6148" max="6148" width="13.140625" style="1" customWidth="1"/>
    <col min="6149" max="6149" width="12.28515625" style="1" customWidth="1"/>
    <col min="6150" max="6150" width="10.85546875" style="1" customWidth="1"/>
    <col min="6151" max="6400" width="9.140625" style="1"/>
    <col min="6401" max="6401" width="74.28515625" style="1" customWidth="1"/>
    <col min="6402" max="6402" width="13.7109375" style="1" customWidth="1"/>
    <col min="6403" max="6403" width="16.140625" style="1" customWidth="1"/>
    <col min="6404" max="6404" width="13.140625" style="1" customWidth="1"/>
    <col min="6405" max="6405" width="12.28515625" style="1" customWidth="1"/>
    <col min="6406" max="6406" width="10.85546875" style="1" customWidth="1"/>
    <col min="6407" max="6656" width="9.140625" style="1"/>
    <col min="6657" max="6657" width="74.28515625" style="1" customWidth="1"/>
    <col min="6658" max="6658" width="13.7109375" style="1" customWidth="1"/>
    <col min="6659" max="6659" width="16.140625" style="1" customWidth="1"/>
    <col min="6660" max="6660" width="13.140625" style="1" customWidth="1"/>
    <col min="6661" max="6661" width="12.28515625" style="1" customWidth="1"/>
    <col min="6662" max="6662" width="10.85546875" style="1" customWidth="1"/>
    <col min="6663" max="6912" width="9.140625" style="1"/>
    <col min="6913" max="6913" width="74.28515625" style="1" customWidth="1"/>
    <col min="6914" max="6914" width="13.7109375" style="1" customWidth="1"/>
    <col min="6915" max="6915" width="16.140625" style="1" customWidth="1"/>
    <col min="6916" max="6916" width="13.140625" style="1" customWidth="1"/>
    <col min="6917" max="6917" width="12.28515625" style="1" customWidth="1"/>
    <col min="6918" max="6918" width="10.85546875" style="1" customWidth="1"/>
    <col min="6919" max="7168" width="9.140625" style="1"/>
    <col min="7169" max="7169" width="74.28515625" style="1" customWidth="1"/>
    <col min="7170" max="7170" width="13.7109375" style="1" customWidth="1"/>
    <col min="7171" max="7171" width="16.140625" style="1" customWidth="1"/>
    <col min="7172" max="7172" width="13.140625" style="1" customWidth="1"/>
    <col min="7173" max="7173" width="12.28515625" style="1" customWidth="1"/>
    <col min="7174" max="7174" width="10.85546875" style="1" customWidth="1"/>
    <col min="7175" max="7424" width="9.140625" style="1"/>
    <col min="7425" max="7425" width="74.28515625" style="1" customWidth="1"/>
    <col min="7426" max="7426" width="13.7109375" style="1" customWidth="1"/>
    <col min="7427" max="7427" width="16.140625" style="1" customWidth="1"/>
    <col min="7428" max="7428" width="13.140625" style="1" customWidth="1"/>
    <col min="7429" max="7429" width="12.28515625" style="1" customWidth="1"/>
    <col min="7430" max="7430" width="10.85546875" style="1" customWidth="1"/>
    <col min="7431" max="7680" width="9.140625" style="1"/>
    <col min="7681" max="7681" width="74.28515625" style="1" customWidth="1"/>
    <col min="7682" max="7682" width="13.7109375" style="1" customWidth="1"/>
    <col min="7683" max="7683" width="16.140625" style="1" customWidth="1"/>
    <col min="7684" max="7684" width="13.140625" style="1" customWidth="1"/>
    <col min="7685" max="7685" width="12.28515625" style="1" customWidth="1"/>
    <col min="7686" max="7686" width="10.85546875" style="1" customWidth="1"/>
    <col min="7687" max="7936" width="9.140625" style="1"/>
    <col min="7937" max="7937" width="74.28515625" style="1" customWidth="1"/>
    <col min="7938" max="7938" width="13.7109375" style="1" customWidth="1"/>
    <col min="7939" max="7939" width="16.140625" style="1" customWidth="1"/>
    <col min="7940" max="7940" width="13.140625" style="1" customWidth="1"/>
    <col min="7941" max="7941" width="12.28515625" style="1" customWidth="1"/>
    <col min="7942" max="7942" width="10.85546875" style="1" customWidth="1"/>
    <col min="7943" max="8192" width="9.140625" style="1"/>
    <col min="8193" max="8193" width="74.28515625" style="1" customWidth="1"/>
    <col min="8194" max="8194" width="13.7109375" style="1" customWidth="1"/>
    <col min="8195" max="8195" width="16.140625" style="1" customWidth="1"/>
    <col min="8196" max="8196" width="13.140625" style="1" customWidth="1"/>
    <col min="8197" max="8197" width="12.28515625" style="1" customWidth="1"/>
    <col min="8198" max="8198" width="10.85546875" style="1" customWidth="1"/>
    <col min="8199" max="8448" width="9.140625" style="1"/>
    <col min="8449" max="8449" width="74.28515625" style="1" customWidth="1"/>
    <col min="8450" max="8450" width="13.7109375" style="1" customWidth="1"/>
    <col min="8451" max="8451" width="16.140625" style="1" customWidth="1"/>
    <col min="8452" max="8452" width="13.140625" style="1" customWidth="1"/>
    <col min="8453" max="8453" width="12.28515625" style="1" customWidth="1"/>
    <col min="8454" max="8454" width="10.85546875" style="1" customWidth="1"/>
    <col min="8455" max="8704" width="9.140625" style="1"/>
    <col min="8705" max="8705" width="74.28515625" style="1" customWidth="1"/>
    <col min="8706" max="8706" width="13.7109375" style="1" customWidth="1"/>
    <col min="8707" max="8707" width="16.140625" style="1" customWidth="1"/>
    <col min="8708" max="8708" width="13.140625" style="1" customWidth="1"/>
    <col min="8709" max="8709" width="12.28515625" style="1" customWidth="1"/>
    <col min="8710" max="8710" width="10.85546875" style="1" customWidth="1"/>
    <col min="8711" max="8960" width="9.140625" style="1"/>
    <col min="8961" max="8961" width="74.28515625" style="1" customWidth="1"/>
    <col min="8962" max="8962" width="13.7109375" style="1" customWidth="1"/>
    <col min="8963" max="8963" width="16.140625" style="1" customWidth="1"/>
    <col min="8964" max="8964" width="13.140625" style="1" customWidth="1"/>
    <col min="8965" max="8965" width="12.28515625" style="1" customWidth="1"/>
    <col min="8966" max="8966" width="10.85546875" style="1" customWidth="1"/>
    <col min="8967" max="9216" width="9.140625" style="1"/>
    <col min="9217" max="9217" width="74.28515625" style="1" customWidth="1"/>
    <col min="9218" max="9218" width="13.7109375" style="1" customWidth="1"/>
    <col min="9219" max="9219" width="16.140625" style="1" customWidth="1"/>
    <col min="9220" max="9220" width="13.140625" style="1" customWidth="1"/>
    <col min="9221" max="9221" width="12.28515625" style="1" customWidth="1"/>
    <col min="9222" max="9222" width="10.85546875" style="1" customWidth="1"/>
    <col min="9223" max="9472" width="9.140625" style="1"/>
    <col min="9473" max="9473" width="74.28515625" style="1" customWidth="1"/>
    <col min="9474" max="9474" width="13.7109375" style="1" customWidth="1"/>
    <col min="9475" max="9475" width="16.140625" style="1" customWidth="1"/>
    <col min="9476" max="9476" width="13.140625" style="1" customWidth="1"/>
    <col min="9477" max="9477" width="12.28515625" style="1" customWidth="1"/>
    <col min="9478" max="9478" width="10.85546875" style="1" customWidth="1"/>
    <col min="9479" max="9728" width="9.140625" style="1"/>
    <col min="9729" max="9729" width="74.28515625" style="1" customWidth="1"/>
    <col min="9730" max="9730" width="13.7109375" style="1" customWidth="1"/>
    <col min="9731" max="9731" width="16.140625" style="1" customWidth="1"/>
    <col min="9732" max="9732" width="13.140625" style="1" customWidth="1"/>
    <col min="9733" max="9733" width="12.28515625" style="1" customWidth="1"/>
    <col min="9734" max="9734" width="10.85546875" style="1" customWidth="1"/>
    <col min="9735" max="9984" width="9.140625" style="1"/>
    <col min="9985" max="9985" width="74.28515625" style="1" customWidth="1"/>
    <col min="9986" max="9986" width="13.7109375" style="1" customWidth="1"/>
    <col min="9987" max="9987" width="16.140625" style="1" customWidth="1"/>
    <col min="9988" max="9988" width="13.140625" style="1" customWidth="1"/>
    <col min="9989" max="9989" width="12.28515625" style="1" customWidth="1"/>
    <col min="9990" max="9990" width="10.85546875" style="1" customWidth="1"/>
    <col min="9991" max="10240" width="9.140625" style="1"/>
    <col min="10241" max="10241" width="74.28515625" style="1" customWidth="1"/>
    <col min="10242" max="10242" width="13.7109375" style="1" customWidth="1"/>
    <col min="10243" max="10243" width="16.140625" style="1" customWidth="1"/>
    <col min="10244" max="10244" width="13.140625" style="1" customWidth="1"/>
    <col min="10245" max="10245" width="12.28515625" style="1" customWidth="1"/>
    <col min="10246" max="10246" width="10.85546875" style="1" customWidth="1"/>
    <col min="10247" max="10496" width="9.140625" style="1"/>
    <col min="10497" max="10497" width="74.28515625" style="1" customWidth="1"/>
    <col min="10498" max="10498" width="13.7109375" style="1" customWidth="1"/>
    <col min="10499" max="10499" width="16.140625" style="1" customWidth="1"/>
    <col min="10500" max="10500" width="13.140625" style="1" customWidth="1"/>
    <col min="10501" max="10501" width="12.28515625" style="1" customWidth="1"/>
    <col min="10502" max="10502" width="10.85546875" style="1" customWidth="1"/>
    <col min="10503" max="10752" width="9.140625" style="1"/>
    <col min="10753" max="10753" width="74.28515625" style="1" customWidth="1"/>
    <col min="10754" max="10754" width="13.7109375" style="1" customWidth="1"/>
    <col min="10755" max="10755" width="16.140625" style="1" customWidth="1"/>
    <col min="10756" max="10756" width="13.140625" style="1" customWidth="1"/>
    <col min="10757" max="10757" width="12.28515625" style="1" customWidth="1"/>
    <col min="10758" max="10758" width="10.85546875" style="1" customWidth="1"/>
    <col min="10759" max="11008" width="9.140625" style="1"/>
    <col min="11009" max="11009" width="74.28515625" style="1" customWidth="1"/>
    <col min="11010" max="11010" width="13.7109375" style="1" customWidth="1"/>
    <col min="11011" max="11011" width="16.140625" style="1" customWidth="1"/>
    <col min="11012" max="11012" width="13.140625" style="1" customWidth="1"/>
    <col min="11013" max="11013" width="12.28515625" style="1" customWidth="1"/>
    <col min="11014" max="11014" width="10.85546875" style="1" customWidth="1"/>
    <col min="11015" max="11264" width="9.140625" style="1"/>
    <col min="11265" max="11265" width="74.28515625" style="1" customWidth="1"/>
    <col min="11266" max="11266" width="13.7109375" style="1" customWidth="1"/>
    <col min="11267" max="11267" width="16.140625" style="1" customWidth="1"/>
    <col min="11268" max="11268" width="13.140625" style="1" customWidth="1"/>
    <col min="11269" max="11269" width="12.28515625" style="1" customWidth="1"/>
    <col min="11270" max="11270" width="10.85546875" style="1" customWidth="1"/>
    <col min="11271" max="11520" width="9.140625" style="1"/>
    <col min="11521" max="11521" width="74.28515625" style="1" customWidth="1"/>
    <col min="11522" max="11522" width="13.7109375" style="1" customWidth="1"/>
    <col min="11523" max="11523" width="16.140625" style="1" customWidth="1"/>
    <col min="11524" max="11524" width="13.140625" style="1" customWidth="1"/>
    <col min="11525" max="11525" width="12.28515625" style="1" customWidth="1"/>
    <col min="11526" max="11526" width="10.85546875" style="1" customWidth="1"/>
    <col min="11527" max="11776" width="9.140625" style="1"/>
    <col min="11777" max="11777" width="74.28515625" style="1" customWidth="1"/>
    <col min="11778" max="11778" width="13.7109375" style="1" customWidth="1"/>
    <col min="11779" max="11779" width="16.140625" style="1" customWidth="1"/>
    <col min="11780" max="11780" width="13.140625" style="1" customWidth="1"/>
    <col min="11781" max="11781" width="12.28515625" style="1" customWidth="1"/>
    <col min="11782" max="11782" width="10.85546875" style="1" customWidth="1"/>
    <col min="11783" max="12032" width="9.140625" style="1"/>
    <col min="12033" max="12033" width="74.28515625" style="1" customWidth="1"/>
    <col min="12034" max="12034" width="13.7109375" style="1" customWidth="1"/>
    <col min="12035" max="12035" width="16.140625" style="1" customWidth="1"/>
    <col min="12036" max="12036" width="13.140625" style="1" customWidth="1"/>
    <col min="12037" max="12037" width="12.28515625" style="1" customWidth="1"/>
    <col min="12038" max="12038" width="10.85546875" style="1" customWidth="1"/>
    <col min="12039" max="12288" width="9.140625" style="1"/>
    <col min="12289" max="12289" width="74.28515625" style="1" customWidth="1"/>
    <col min="12290" max="12290" width="13.7109375" style="1" customWidth="1"/>
    <col min="12291" max="12291" width="16.140625" style="1" customWidth="1"/>
    <col min="12292" max="12292" width="13.140625" style="1" customWidth="1"/>
    <col min="12293" max="12293" width="12.28515625" style="1" customWidth="1"/>
    <col min="12294" max="12294" width="10.85546875" style="1" customWidth="1"/>
    <col min="12295" max="12544" width="9.140625" style="1"/>
    <col min="12545" max="12545" width="74.28515625" style="1" customWidth="1"/>
    <col min="12546" max="12546" width="13.7109375" style="1" customWidth="1"/>
    <col min="12547" max="12547" width="16.140625" style="1" customWidth="1"/>
    <col min="12548" max="12548" width="13.140625" style="1" customWidth="1"/>
    <col min="12549" max="12549" width="12.28515625" style="1" customWidth="1"/>
    <col min="12550" max="12550" width="10.85546875" style="1" customWidth="1"/>
    <col min="12551" max="12800" width="9.140625" style="1"/>
    <col min="12801" max="12801" width="74.28515625" style="1" customWidth="1"/>
    <col min="12802" max="12802" width="13.7109375" style="1" customWidth="1"/>
    <col min="12803" max="12803" width="16.140625" style="1" customWidth="1"/>
    <col min="12804" max="12804" width="13.140625" style="1" customWidth="1"/>
    <col min="12805" max="12805" width="12.28515625" style="1" customWidth="1"/>
    <col min="12806" max="12806" width="10.85546875" style="1" customWidth="1"/>
    <col min="12807" max="13056" width="9.140625" style="1"/>
    <col min="13057" max="13057" width="74.28515625" style="1" customWidth="1"/>
    <col min="13058" max="13058" width="13.7109375" style="1" customWidth="1"/>
    <col min="13059" max="13059" width="16.140625" style="1" customWidth="1"/>
    <col min="13060" max="13060" width="13.140625" style="1" customWidth="1"/>
    <col min="13061" max="13061" width="12.28515625" style="1" customWidth="1"/>
    <col min="13062" max="13062" width="10.85546875" style="1" customWidth="1"/>
    <col min="13063" max="13312" width="9.140625" style="1"/>
    <col min="13313" max="13313" width="74.28515625" style="1" customWidth="1"/>
    <col min="13314" max="13314" width="13.7109375" style="1" customWidth="1"/>
    <col min="13315" max="13315" width="16.140625" style="1" customWidth="1"/>
    <col min="13316" max="13316" width="13.140625" style="1" customWidth="1"/>
    <col min="13317" max="13317" width="12.28515625" style="1" customWidth="1"/>
    <col min="13318" max="13318" width="10.85546875" style="1" customWidth="1"/>
    <col min="13319" max="13568" width="9.140625" style="1"/>
    <col min="13569" max="13569" width="74.28515625" style="1" customWidth="1"/>
    <col min="13570" max="13570" width="13.7109375" style="1" customWidth="1"/>
    <col min="13571" max="13571" width="16.140625" style="1" customWidth="1"/>
    <col min="13572" max="13572" width="13.140625" style="1" customWidth="1"/>
    <col min="13573" max="13573" width="12.28515625" style="1" customWidth="1"/>
    <col min="13574" max="13574" width="10.85546875" style="1" customWidth="1"/>
    <col min="13575" max="13824" width="9.140625" style="1"/>
    <col min="13825" max="13825" width="74.28515625" style="1" customWidth="1"/>
    <col min="13826" max="13826" width="13.7109375" style="1" customWidth="1"/>
    <col min="13827" max="13827" width="16.140625" style="1" customWidth="1"/>
    <col min="13828" max="13828" width="13.140625" style="1" customWidth="1"/>
    <col min="13829" max="13829" width="12.28515625" style="1" customWidth="1"/>
    <col min="13830" max="13830" width="10.85546875" style="1" customWidth="1"/>
    <col min="13831" max="14080" width="9.140625" style="1"/>
    <col min="14081" max="14081" width="74.28515625" style="1" customWidth="1"/>
    <col min="14082" max="14082" width="13.7109375" style="1" customWidth="1"/>
    <col min="14083" max="14083" width="16.140625" style="1" customWidth="1"/>
    <col min="14084" max="14084" width="13.140625" style="1" customWidth="1"/>
    <col min="14085" max="14085" width="12.28515625" style="1" customWidth="1"/>
    <col min="14086" max="14086" width="10.85546875" style="1" customWidth="1"/>
    <col min="14087" max="14336" width="9.140625" style="1"/>
    <col min="14337" max="14337" width="74.28515625" style="1" customWidth="1"/>
    <col min="14338" max="14338" width="13.7109375" style="1" customWidth="1"/>
    <col min="14339" max="14339" width="16.140625" style="1" customWidth="1"/>
    <col min="14340" max="14340" width="13.140625" style="1" customWidth="1"/>
    <col min="14341" max="14341" width="12.28515625" style="1" customWidth="1"/>
    <col min="14342" max="14342" width="10.85546875" style="1" customWidth="1"/>
    <col min="14343" max="14592" width="9.140625" style="1"/>
    <col min="14593" max="14593" width="74.28515625" style="1" customWidth="1"/>
    <col min="14594" max="14594" width="13.7109375" style="1" customWidth="1"/>
    <col min="14595" max="14595" width="16.140625" style="1" customWidth="1"/>
    <col min="14596" max="14596" width="13.140625" style="1" customWidth="1"/>
    <col min="14597" max="14597" width="12.28515625" style="1" customWidth="1"/>
    <col min="14598" max="14598" width="10.85546875" style="1" customWidth="1"/>
    <col min="14599" max="14848" width="9.140625" style="1"/>
    <col min="14849" max="14849" width="74.28515625" style="1" customWidth="1"/>
    <col min="14850" max="14850" width="13.7109375" style="1" customWidth="1"/>
    <col min="14851" max="14851" width="16.140625" style="1" customWidth="1"/>
    <col min="14852" max="14852" width="13.140625" style="1" customWidth="1"/>
    <col min="14853" max="14853" width="12.28515625" style="1" customWidth="1"/>
    <col min="14854" max="14854" width="10.85546875" style="1" customWidth="1"/>
    <col min="14855" max="15104" width="9.140625" style="1"/>
    <col min="15105" max="15105" width="74.28515625" style="1" customWidth="1"/>
    <col min="15106" max="15106" width="13.7109375" style="1" customWidth="1"/>
    <col min="15107" max="15107" width="16.140625" style="1" customWidth="1"/>
    <col min="15108" max="15108" width="13.140625" style="1" customWidth="1"/>
    <col min="15109" max="15109" width="12.28515625" style="1" customWidth="1"/>
    <col min="15110" max="15110" width="10.85546875" style="1" customWidth="1"/>
    <col min="15111" max="15360" width="9.140625" style="1"/>
    <col min="15361" max="15361" width="74.28515625" style="1" customWidth="1"/>
    <col min="15362" max="15362" width="13.7109375" style="1" customWidth="1"/>
    <col min="15363" max="15363" width="16.140625" style="1" customWidth="1"/>
    <col min="15364" max="15364" width="13.140625" style="1" customWidth="1"/>
    <col min="15365" max="15365" width="12.28515625" style="1" customWidth="1"/>
    <col min="15366" max="15366" width="10.85546875" style="1" customWidth="1"/>
    <col min="15367" max="15616" width="9.140625" style="1"/>
    <col min="15617" max="15617" width="74.28515625" style="1" customWidth="1"/>
    <col min="15618" max="15618" width="13.7109375" style="1" customWidth="1"/>
    <col min="15619" max="15619" width="16.140625" style="1" customWidth="1"/>
    <col min="15620" max="15620" width="13.140625" style="1" customWidth="1"/>
    <col min="15621" max="15621" width="12.28515625" style="1" customWidth="1"/>
    <col min="15622" max="15622" width="10.85546875" style="1" customWidth="1"/>
    <col min="15623" max="15872" width="9.140625" style="1"/>
    <col min="15873" max="15873" width="74.28515625" style="1" customWidth="1"/>
    <col min="15874" max="15874" width="13.7109375" style="1" customWidth="1"/>
    <col min="15875" max="15875" width="16.140625" style="1" customWidth="1"/>
    <col min="15876" max="15876" width="13.140625" style="1" customWidth="1"/>
    <col min="15877" max="15877" width="12.28515625" style="1" customWidth="1"/>
    <col min="15878" max="15878" width="10.85546875" style="1" customWidth="1"/>
    <col min="15879" max="16128" width="9.140625" style="1"/>
    <col min="16129" max="16129" width="74.28515625" style="1" customWidth="1"/>
    <col min="16130" max="16130" width="13.7109375" style="1" customWidth="1"/>
    <col min="16131" max="16131" width="16.140625" style="1" customWidth="1"/>
    <col min="16132" max="16132" width="13.140625" style="1" customWidth="1"/>
    <col min="16133" max="16133" width="12.28515625" style="1" customWidth="1"/>
    <col min="16134" max="16134" width="10.85546875" style="1" customWidth="1"/>
    <col min="16135" max="16384" width="9.140625" style="1"/>
  </cols>
  <sheetData>
    <row r="1" spans="1:6" x14ac:dyDescent="0.2">
      <c r="D1" s="173" t="s">
        <v>85</v>
      </c>
      <c r="E1" s="173"/>
      <c r="F1" s="173"/>
    </row>
    <row r="2" spans="1:6" x14ac:dyDescent="0.2">
      <c r="D2" s="173" t="s">
        <v>83</v>
      </c>
      <c r="E2" s="173"/>
      <c r="F2" s="173"/>
    </row>
    <row r="3" spans="1:6" x14ac:dyDescent="0.2">
      <c r="D3" s="174" t="s">
        <v>84</v>
      </c>
      <c r="E3" s="174"/>
    </row>
    <row r="4" spans="1:6" ht="28.5" customHeight="1" x14ac:dyDescent="0.25">
      <c r="A4" s="175" t="s">
        <v>80</v>
      </c>
      <c r="B4" s="175"/>
      <c r="C4" s="175"/>
      <c r="D4" s="175"/>
      <c r="E4" s="175"/>
      <c r="F4" s="175"/>
    </row>
    <row r="5" spans="1:6" ht="13.5" thickBot="1" x14ac:dyDescent="0.25">
      <c r="A5" s="172"/>
      <c r="B5" s="176" t="s">
        <v>79</v>
      </c>
      <c r="C5" s="176"/>
      <c r="D5" s="176"/>
      <c r="E5" s="172"/>
      <c r="F5" s="172" t="s">
        <v>81</v>
      </c>
    </row>
    <row r="6" spans="1:6" x14ac:dyDescent="0.2">
      <c r="A6" s="95"/>
      <c r="B6" s="96" t="s">
        <v>0</v>
      </c>
      <c r="C6" s="97" t="s">
        <v>1</v>
      </c>
      <c r="D6" s="96" t="s">
        <v>2</v>
      </c>
      <c r="E6" s="97" t="s">
        <v>3</v>
      </c>
      <c r="F6" s="98" t="s">
        <v>3</v>
      </c>
    </row>
    <row r="7" spans="1:6" ht="15.75" x14ac:dyDescent="0.25">
      <c r="A7" s="99" t="s">
        <v>4</v>
      </c>
      <c r="B7" s="100" t="s">
        <v>5</v>
      </c>
      <c r="C7" s="101" t="s">
        <v>6</v>
      </c>
      <c r="D7" s="100"/>
      <c r="E7" s="101" t="s">
        <v>7</v>
      </c>
      <c r="F7" s="102" t="s">
        <v>7</v>
      </c>
    </row>
    <row r="8" spans="1:6" ht="13.5" thickBot="1" x14ac:dyDescent="0.25">
      <c r="A8" s="103"/>
      <c r="B8" s="104" t="s">
        <v>77</v>
      </c>
      <c r="C8" s="105" t="s">
        <v>77</v>
      </c>
      <c r="D8" s="104" t="s">
        <v>78</v>
      </c>
      <c r="E8" s="105" t="s">
        <v>8</v>
      </c>
      <c r="F8" s="106" t="s">
        <v>9</v>
      </c>
    </row>
    <row r="9" spans="1:6" ht="15.75" x14ac:dyDescent="0.25">
      <c r="A9" s="107" t="s">
        <v>10</v>
      </c>
      <c r="B9" s="108">
        <f>SUM(B10:B16)</f>
        <v>89300</v>
      </c>
      <c r="C9" s="109">
        <f>SUM(C10:C16)</f>
        <v>89300</v>
      </c>
      <c r="D9" s="11">
        <f>SUM(D10:D16)</f>
        <v>95491</v>
      </c>
      <c r="E9" s="110">
        <f>D9/B9*100</f>
        <v>106.93281075027996</v>
      </c>
      <c r="F9" s="111">
        <f>D9/C9*100</f>
        <v>106.93281075027996</v>
      </c>
    </row>
    <row r="10" spans="1:6" x14ac:dyDescent="0.2">
      <c r="A10" s="112" t="s">
        <v>11</v>
      </c>
      <c r="B10" s="69">
        <v>12600</v>
      </c>
      <c r="C10" s="113">
        <v>12600</v>
      </c>
      <c r="D10" s="114">
        <v>12349</v>
      </c>
      <c r="E10" s="115">
        <f>D10/B10*100</f>
        <v>98.007936507936506</v>
      </c>
      <c r="F10" s="116">
        <f>D10/C10*100</f>
        <v>98.007936507936506</v>
      </c>
    </row>
    <row r="11" spans="1:6" x14ac:dyDescent="0.2">
      <c r="A11" s="117" t="s">
        <v>12</v>
      </c>
      <c r="B11" s="69">
        <v>2400</v>
      </c>
      <c r="C11" s="113">
        <v>2400</v>
      </c>
      <c r="D11" s="114">
        <v>2446</v>
      </c>
      <c r="E11" s="115">
        <f t="shared" ref="E11:E16" si="0">D11/B11*100</f>
        <v>101.91666666666667</v>
      </c>
      <c r="F11" s="116">
        <f t="shared" ref="F11:F16" si="1">D11/C11*100</f>
        <v>101.91666666666667</v>
      </c>
    </row>
    <row r="12" spans="1:6" x14ac:dyDescent="0.2">
      <c r="A12" s="117" t="s">
        <v>13</v>
      </c>
      <c r="B12" s="69">
        <v>800</v>
      </c>
      <c r="C12" s="113">
        <v>800</v>
      </c>
      <c r="D12" s="114">
        <v>1426</v>
      </c>
      <c r="E12" s="115">
        <f t="shared" si="0"/>
        <v>178.25</v>
      </c>
      <c r="F12" s="116">
        <f t="shared" si="1"/>
        <v>178.25</v>
      </c>
    </row>
    <row r="13" spans="1:6" x14ac:dyDescent="0.2">
      <c r="A13" s="117" t="s">
        <v>14</v>
      </c>
      <c r="B13" s="69">
        <v>14500</v>
      </c>
      <c r="C13" s="113">
        <v>14500</v>
      </c>
      <c r="D13" s="114">
        <v>15922</v>
      </c>
      <c r="E13" s="115">
        <f t="shared" si="0"/>
        <v>109.80689655172414</v>
      </c>
      <c r="F13" s="116">
        <f t="shared" si="1"/>
        <v>109.80689655172414</v>
      </c>
    </row>
    <row r="14" spans="1:6" x14ac:dyDescent="0.2">
      <c r="A14" s="117" t="s">
        <v>15</v>
      </c>
      <c r="B14" s="69">
        <v>2000</v>
      </c>
      <c r="C14" s="113">
        <v>2000</v>
      </c>
      <c r="D14" s="114">
        <v>2668</v>
      </c>
      <c r="E14" s="115">
        <f t="shared" si="0"/>
        <v>133.4</v>
      </c>
      <c r="F14" s="116">
        <f t="shared" si="1"/>
        <v>133.4</v>
      </c>
    </row>
    <row r="15" spans="1:6" x14ac:dyDescent="0.2">
      <c r="A15" s="117" t="s">
        <v>16</v>
      </c>
      <c r="B15" s="69">
        <v>1500</v>
      </c>
      <c r="C15" s="113">
        <v>1500</v>
      </c>
      <c r="D15" s="114">
        <v>1613</v>
      </c>
      <c r="E15" s="115">
        <f t="shared" si="0"/>
        <v>107.53333333333333</v>
      </c>
      <c r="F15" s="116">
        <f t="shared" si="1"/>
        <v>107.53333333333333</v>
      </c>
    </row>
    <row r="16" spans="1:6" x14ac:dyDescent="0.2">
      <c r="A16" s="117" t="s">
        <v>17</v>
      </c>
      <c r="B16" s="69">
        <v>55500</v>
      </c>
      <c r="C16" s="113">
        <v>55500</v>
      </c>
      <c r="D16" s="114">
        <v>59067</v>
      </c>
      <c r="E16" s="115">
        <f t="shared" si="0"/>
        <v>106.42702702702702</v>
      </c>
      <c r="F16" s="116">
        <f t="shared" si="1"/>
        <v>106.42702702702702</v>
      </c>
    </row>
    <row r="17" spans="1:9" x14ac:dyDescent="0.2">
      <c r="A17" s="118"/>
      <c r="B17" s="119"/>
      <c r="C17" s="120"/>
      <c r="D17" s="121"/>
      <c r="E17" s="122"/>
      <c r="F17" s="123"/>
    </row>
    <row r="18" spans="1:9" ht="15.75" x14ac:dyDescent="0.25">
      <c r="A18" s="124" t="s">
        <v>18</v>
      </c>
      <c r="B18" s="125">
        <f>SUM(B19:B31)</f>
        <v>65090</v>
      </c>
      <c r="C18" s="126">
        <f>SUM(C19:C31)</f>
        <v>83720.5</v>
      </c>
      <c r="D18" s="127">
        <f>SUM(D19:D31)</f>
        <v>125148</v>
      </c>
      <c r="E18" s="128">
        <f t="shared" ref="E18:E26" si="2">D18/B18*100</f>
        <v>192.26916577047166</v>
      </c>
      <c r="F18" s="129">
        <f t="shared" ref="F18:F30" si="3">D18/C18*100</f>
        <v>149.48310151038277</v>
      </c>
    </row>
    <row r="19" spans="1:9" x14ac:dyDescent="0.2">
      <c r="A19" s="117" t="s">
        <v>19</v>
      </c>
      <c r="B19" s="69">
        <v>1730</v>
      </c>
      <c r="C19" s="113">
        <v>1730</v>
      </c>
      <c r="D19" s="114">
        <v>1350</v>
      </c>
      <c r="E19" s="115">
        <f t="shared" si="2"/>
        <v>78.034682080924853</v>
      </c>
      <c r="F19" s="116">
        <f t="shared" si="3"/>
        <v>78.034682080924853</v>
      </c>
    </row>
    <row r="20" spans="1:9" x14ac:dyDescent="0.2">
      <c r="A20" s="117" t="s">
        <v>20</v>
      </c>
      <c r="B20" s="69">
        <v>2800</v>
      </c>
      <c r="C20" s="113">
        <v>12565.5</v>
      </c>
      <c r="D20" s="114">
        <v>13280</v>
      </c>
      <c r="E20" s="115">
        <f t="shared" si="2"/>
        <v>474.28571428571428</v>
      </c>
      <c r="F20" s="116">
        <f t="shared" si="3"/>
        <v>105.68620428952289</v>
      </c>
      <c r="H20" s="12"/>
      <c r="I20" s="12"/>
    </row>
    <row r="21" spans="1:9" x14ac:dyDescent="0.2">
      <c r="A21" s="117" t="s">
        <v>21</v>
      </c>
      <c r="B21" s="69">
        <v>200</v>
      </c>
      <c r="C21" s="113">
        <v>200</v>
      </c>
      <c r="D21" s="114">
        <v>521</v>
      </c>
      <c r="E21" s="115">
        <f t="shared" si="2"/>
        <v>260.5</v>
      </c>
      <c r="F21" s="116">
        <f t="shared" si="3"/>
        <v>260.5</v>
      </c>
      <c r="H21" s="12"/>
      <c r="I21" s="12"/>
    </row>
    <row r="22" spans="1:9" x14ac:dyDescent="0.2">
      <c r="A22" s="117" t="s">
        <v>22</v>
      </c>
      <c r="B22" s="69">
        <v>54000</v>
      </c>
      <c r="C22" s="113">
        <v>17200</v>
      </c>
      <c r="D22" s="114">
        <v>17200</v>
      </c>
      <c r="E22" s="115">
        <f t="shared" si="2"/>
        <v>31.851851851851855</v>
      </c>
      <c r="F22" s="116">
        <f t="shared" si="3"/>
        <v>100</v>
      </c>
      <c r="H22" s="12"/>
      <c r="I22" s="12"/>
    </row>
    <row r="23" spans="1:9" x14ac:dyDescent="0.2">
      <c r="A23" s="117" t="s">
        <v>23</v>
      </c>
      <c r="B23" s="69">
        <v>5800</v>
      </c>
      <c r="C23" s="113">
        <v>6800</v>
      </c>
      <c r="D23" s="114">
        <v>11066</v>
      </c>
      <c r="E23" s="115">
        <f t="shared" si="2"/>
        <v>190.79310344827587</v>
      </c>
      <c r="F23" s="116">
        <f t="shared" si="3"/>
        <v>162.73529411764707</v>
      </c>
      <c r="H23" s="12"/>
      <c r="I23" s="12"/>
    </row>
    <row r="24" spans="1:9" x14ac:dyDescent="0.2">
      <c r="A24" s="117" t="s">
        <v>59</v>
      </c>
      <c r="B24" s="69">
        <v>0</v>
      </c>
      <c r="C24" s="113">
        <v>44003.9</v>
      </c>
      <c r="D24" s="114">
        <v>77655</v>
      </c>
      <c r="E24" s="115">
        <v>0</v>
      </c>
      <c r="F24" s="116">
        <f t="shared" si="3"/>
        <v>176.47299443912925</v>
      </c>
      <c r="H24" s="12"/>
      <c r="I24" s="12"/>
    </row>
    <row r="25" spans="1:9" x14ac:dyDescent="0.2">
      <c r="A25" s="117" t="s">
        <v>73</v>
      </c>
      <c r="B25" s="69">
        <v>0</v>
      </c>
      <c r="C25" s="113">
        <v>10</v>
      </c>
      <c r="D25" s="114">
        <v>10</v>
      </c>
      <c r="E25" s="115">
        <v>10</v>
      </c>
      <c r="F25" s="116">
        <f t="shared" si="3"/>
        <v>100</v>
      </c>
      <c r="H25" s="12"/>
      <c r="I25" s="12"/>
    </row>
    <row r="26" spans="1:9" x14ac:dyDescent="0.2">
      <c r="A26" s="70" t="s">
        <v>58</v>
      </c>
      <c r="B26" s="69">
        <v>60</v>
      </c>
      <c r="C26" s="113">
        <v>363</v>
      </c>
      <c r="D26" s="114">
        <v>746</v>
      </c>
      <c r="E26" s="115">
        <f t="shared" si="2"/>
        <v>1243.3333333333333</v>
      </c>
      <c r="F26" s="116">
        <f t="shared" si="3"/>
        <v>205.50964187327824</v>
      </c>
      <c r="H26" s="12"/>
      <c r="I26" s="12"/>
    </row>
    <row r="27" spans="1:9" x14ac:dyDescent="0.2">
      <c r="A27" s="70" t="s">
        <v>76</v>
      </c>
      <c r="B27" s="69">
        <v>0</v>
      </c>
      <c r="C27" s="113">
        <v>1.5</v>
      </c>
      <c r="D27" s="114">
        <v>2878</v>
      </c>
      <c r="E27" s="115">
        <v>0</v>
      </c>
      <c r="F27" s="116">
        <f t="shared" si="3"/>
        <v>191866.66666666669</v>
      </c>
      <c r="H27" s="12"/>
      <c r="I27" s="12"/>
    </row>
    <row r="28" spans="1:9" x14ac:dyDescent="0.2">
      <c r="A28" s="70" t="s">
        <v>74</v>
      </c>
      <c r="B28" s="69">
        <v>0</v>
      </c>
      <c r="C28" s="113">
        <v>346.6</v>
      </c>
      <c r="D28" s="114">
        <v>347</v>
      </c>
      <c r="E28" s="115">
        <v>0</v>
      </c>
      <c r="F28" s="116">
        <f t="shared" si="3"/>
        <v>100.11540680900173</v>
      </c>
      <c r="H28" s="12"/>
      <c r="I28" s="12"/>
    </row>
    <row r="29" spans="1:9" x14ac:dyDescent="0.2">
      <c r="A29" s="70" t="s">
        <v>75</v>
      </c>
      <c r="B29" s="86">
        <v>0</v>
      </c>
      <c r="C29" s="130">
        <v>0</v>
      </c>
      <c r="D29" s="114">
        <v>38</v>
      </c>
      <c r="E29" s="115">
        <v>0</v>
      </c>
      <c r="F29" s="116">
        <v>0</v>
      </c>
      <c r="H29" s="12"/>
      <c r="I29" s="12"/>
    </row>
    <row r="30" spans="1:9" x14ac:dyDescent="0.2">
      <c r="A30" s="70" t="s">
        <v>60</v>
      </c>
      <c r="B30" s="69">
        <v>500</v>
      </c>
      <c r="C30" s="113">
        <v>500</v>
      </c>
      <c r="D30" s="114">
        <v>57</v>
      </c>
      <c r="E30" s="115">
        <f t="shared" ref="E30" si="4">D30/B30*100</f>
        <v>11.4</v>
      </c>
      <c r="F30" s="116">
        <f t="shared" si="3"/>
        <v>11.4</v>
      </c>
      <c r="H30" s="12"/>
      <c r="I30" s="12"/>
    </row>
    <row r="31" spans="1:9" x14ac:dyDescent="0.2">
      <c r="A31" s="118"/>
      <c r="B31" s="119"/>
      <c r="C31" s="120"/>
      <c r="D31" s="121"/>
      <c r="E31" s="122"/>
      <c r="F31" s="123"/>
      <c r="H31" s="12"/>
      <c r="I31" s="12"/>
    </row>
    <row r="32" spans="1:9" ht="15.75" x14ac:dyDescent="0.25">
      <c r="A32" s="131" t="s">
        <v>24</v>
      </c>
      <c r="B32" s="125">
        <v>0</v>
      </c>
      <c r="C32" s="126">
        <v>0</v>
      </c>
      <c r="D32" s="127">
        <v>0</v>
      </c>
      <c r="E32" s="128">
        <v>0</v>
      </c>
      <c r="F32" s="129">
        <v>0</v>
      </c>
      <c r="H32" s="12"/>
      <c r="I32" s="12"/>
    </row>
    <row r="33" spans="1:9" x14ac:dyDescent="0.2">
      <c r="A33" s="118"/>
      <c r="B33" s="132"/>
      <c r="C33" s="113"/>
      <c r="D33" s="133"/>
      <c r="E33" s="134"/>
      <c r="F33" s="135"/>
      <c r="H33" s="12"/>
      <c r="I33" s="12"/>
    </row>
    <row r="34" spans="1:9" ht="15.75" x14ac:dyDescent="0.25">
      <c r="A34" s="131" t="s">
        <v>25</v>
      </c>
      <c r="B34" s="136">
        <f>SUM(B35:B44)</f>
        <v>411504</v>
      </c>
      <c r="C34" s="137">
        <f>SUM(C35:C44)</f>
        <v>792050.89999999991</v>
      </c>
      <c r="D34" s="138">
        <f>SUM(D35:D44)+0.6</f>
        <v>762878.6</v>
      </c>
      <c r="E34" s="139">
        <f>D34/B34*100</f>
        <v>185.38789416384773</v>
      </c>
      <c r="F34" s="140">
        <f>D34/C34*100</f>
        <v>96.316865494376685</v>
      </c>
      <c r="H34" s="12"/>
      <c r="I34" s="12"/>
    </row>
    <row r="35" spans="1:9" x14ac:dyDescent="0.2">
      <c r="A35" s="141" t="s">
        <v>68</v>
      </c>
      <c r="B35" s="142"/>
      <c r="C35" s="143"/>
      <c r="D35" s="153"/>
      <c r="E35" s="143"/>
      <c r="F35" s="144"/>
    </row>
    <row r="36" spans="1:9" x14ac:dyDescent="0.2">
      <c r="A36" s="145" t="s">
        <v>26</v>
      </c>
      <c r="B36" s="119">
        <v>71952</v>
      </c>
      <c r="C36" s="146">
        <v>71952</v>
      </c>
      <c r="D36" s="119">
        <v>71952</v>
      </c>
      <c r="E36" s="147">
        <f>D36/B36*100</f>
        <v>100</v>
      </c>
      <c r="F36" s="148">
        <f t="shared" ref="F36:F45" si="5">D36/C36*100</f>
        <v>100</v>
      </c>
    </row>
    <row r="37" spans="1:9" x14ac:dyDescent="0.2">
      <c r="A37" s="149" t="s">
        <v>69</v>
      </c>
      <c r="B37" s="142"/>
      <c r="C37" s="150"/>
      <c r="D37" s="142"/>
      <c r="E37" s="151"/>
      <c r="F37" s="144"/>
    </row>
    <row r="38" spans="1:9" x14ac:dyDescent="0.2">
      <c r="A38" s="145" t="s">
        <v>70</v>
      </c>
      <c r="B38" s="119">
        <v>334419</v>
      </c>
      <c r="C38" s="146">
        <v>334419</v>
      </c>
      <c r="D38" s="119">
        <v>334419</v>
      </c>
      <c r="E38" s="152">
        <f>D38/B38*100</f>
        <v>100</v>
      </c>
      <c r="F38" s="148">
        <f t="shared" si="5"/>
        <v>100</v>
      </c>
    </row>
    <row r="39" spans="1:9" x14ac:dyDescent="0.2">
      <c r="A39" s="149" t="s">
        <v>69</v>
      </c>
      <c r="B39" s="142"/>
      <c r="C39" s="150"/>
      <c r="D39" s="153"/>
      <c r="E39" s="154"/>
      <c r="F39" s="155"/>
    </row>
    <row r="40" spans="1:9" x14ac:dyDescent="0.2">
      <c r="A40" s="145" t="s">
        <v>71</v>
      </c>
      <c r="B40" s="119">
        <v>0</v>
      </c>
      <c r="C40" s="146">
        <v>108916</v>
      </c>
      <c r="D40" s="119">
        <v>91003</v>
      </c>
      <c r="E40" s="152">
        <v>0</v>
      </c>
      <c r="F40" s="156">
        <f>D40/C42*100</f>
        <v>42.715448917527631</v>
      </c>
    </row>
    <row r="41" spans="1:9" x14ac:dyDescent="0.2">
      <c r="A41" s="149" t="s">
        <v>69</v>
      </c>
      <c r="B41" s="142"/>
      <c r="C41" s="150"/>
      <c r="D41" s="142"/>
      <c r="E41" s="151"/>
      <c r="F41" s="157"/>
    </row>
    <row r="42" spans="1:9" x14ac:dyDescent="0.2">
      <c r="A42" s="145" t="s">
        <v>72</v>
      </c>
      <c r="B42" s="119">
        <v>0</v>
      </c>
      <c r="C42" s="146">
        <v>213044.7</v>
      </c>
      <c r="D42" s="119">
        <v>201785</v>
      </c>
      <c r="E42" s="152">
        <v>0</v>
      </c>
      <c r="F42" s="158">
        <f t="shared" si="5"/>
        <v>94.714865002508859</v>
      </c>
    </row>
    <row r="43" spans="1:9" x14ac:dyDescent="0.2">
      <c r="A43" s="117" t="s">
        <v>27</v>
      </c>
      <c r="B43" s="86">
        <v>5133</v>
      </c>
      <c r="C43" s="159">
        <v>63719.199999999997</v>
      </c>
      <c r="D43" s="114">
        <v>63719</v>
      </c>
      <c r="E43" s="115">
        <f>D43/B43*100</f>
        <v>1241.3598285602961</v>
      </c>
      <c r="F43" s="148">
        <f t="shared" si="5"/>
        <v>99.999686122864077</v>
      </c>
    </row>
    <row r="44" spans="1:9" ht="13.5" thickBot="1" x14ac:dyDescent="0.25">
      <c r="A44" s="160"/>
      <c r="B44" s="161"/>
      <c r="C44" s="162"/>
      <c r="D44" s="163"/>
      <c r="E44" s="164"/>
      <c r="F44" s="165"/>
    </row>
    <row r="45" spans="1:9" ht="16.5" thickBot="1" x14ac:dyDescent="0.3">
      <c r="A45" s="166" t="s">
        <v>28</v>
      </c>
      <c r="B45" s="167">
        <f>B34+B18+B9+B32</f>
        <v>565894</v>
      </c>
      <c r="C45" s="168">
        <f>C34+C18+C9+C32</f>
        <v>965071.39999999991</v>
      </c>
      <c r="D45" s="169">
        <f>D34+D18+D9+D32</f>
        <v>983517.6</v>
      </c>
      <c r="E45" s="170">
        <f>D45/B45*100</f>
        <v>173.79890933637748</v>
      </c>
      <c r="F45" s="171">
        <f t="shared" si="5"/>
        <v>101.91138189360913</v>
      </c>
    </row>
    <row r="46" spans="1:9" x14ac:dyDescent="0.2">
      <c r="D46" s="13"/>
    </row>
    <row r="47" spans="1:9" x14ac:dyDescent="0.2">
      <c r="D47" s="13"/>
    </row>
  </sheetData>
  <mergeCells count="5">
    <mergeCell ref="D1:F1"/>
    <mergeCell ref="D2:F2"/>
    <mergeCell ref="D3:E3"/>
    <mergeCell ref="A4:F4"/>
    <mergeCell ref="B5:D5"/>
  </mergeCells>
  <printOptions horizontalCentered="1"/>
  <pageMargins left="0.59055118110236227" right="0.59055118110236227" top="0.19685039370078741" bottom="0.19685039370078741" header="0.11811023622047245" footer="0.19685039370078741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"/>
  <sheetViews>
    <sheetView workbookViewId="0">
      <selection activeCell="B49" sqref="B49"/>
    </sheetView>
  </sheetViews>
  <sheetFormatPr defaultRowHeight="12.75" x14ac:dyDescent="0.2"/>
  <cols>
    <col min="1" max="1" width="10.5703125" style="1" customWidth="1"/>
    <col min="2" max="2" width="58.5703125" style="1" customWidth="1"/>
    <col min="3" max="3" width="17.28515625" style="1" customWidth="1"/>
    <col min="4" max="4" width="16.7109375" style="1" customWidth="1"/>
    <col min="5" max="5" width="14.42578125" style="1" customWidth="1"/>
    <col min="6" max="6" width="12.28515625" style="1" customWidth="1"/>
    <col min="7" max="7" width="12.140625" style="1" customWidth="1"/>
    <col min="8" max="8" width="9.140625" style="1"/>
    <col min="9" max="9" width="13.85546875" style="1" customWidth="1"/>
    <col min="10" max="10" width="10.7109375" style="1" bestFit="1" customWidth="1"/>
    <col min="11" max="256" width="9.140625" style="1"/>
    <col min="257" max="257" width="58.5703125" style="1" customWidth="1"/>
    <col min="258" max="258" width="17.28515625" style="1" customWidth="1"/>
    <col min="259" max="259" width="16.7109375" style="1" customWidth="1"/>
    <col min="260" max="260" width="14.42578125" style="1" customWidth="1"/>
    <col min="261" max="261" width="12.28515625" style="1" customWidth="1"/>
    <col min="262" max="262" width="12.140625" style="1" customWidth="1"/>
    <col min="263" max="263" width="9.140625" style="1"/>
    <col min="264" max="264" width="13.85546875" style="1" customWidth="1"/>
    <col min="265" max="512" width="9.140625" style="1"/>
    <col min="513" max="513" width="58.5703125" style="1" customWidth="1"/>
    <col min="514" max="514" width="17.28515625" style="1" customWidth="1"/>
    <col min="515" max="515" width="16.7109375" style="1" customWidth="1"/>
    <col min="516" max="516" width="14.42578125" style="1" customWidth="1"/>
    <col min="517" max="517" width="12.28515625" style="1" customWidth="1"/>
    <col min="518" max="518" width="12.140625" style="1" customWidth="1"/>
    <col min="519" max="519" width="9.140625" style="1"/>
    <col min="520" max="520" width="13.85546875" style="1" customWidth="1"/>
    <col min="521" max="768" width="9.140625" style="1"/>
    <col min="769" max="769" width="58.5703125" style="1" customWidth="1"/>
    <col min="770" max="770" width="17.28515625" style="1" customWidth="1"/>
    <col min="771" max="771" width="16.7109375" style="1" customWidth="1"/>
    <col min="772" max="772" width="14.42578125" style="1" customWidth="1"/>
    <col min="773" max="773" width="12.28515625" style="1" customWidth="1"/>
    <col min="774" max="774" width="12.140625" style="1" customWidth="1"/>
    <col min="775" max="775" width="9.140625" style="1"/>
    <col min="776" max="776" width="13.85546875" style="1" customWidth="1"/>
    <col min="777" max="1024" width="9.140625" style="1"/>
    <col min="1025" max="1025" width="58.5703125" style="1" customWidth="1"/>
    <col min="1026" max="1026" width="17.28515625" style="1" customWidth="1"/>
    <col min="1027" max="1027" width="16.7109375" style="1" customWidth="1"/>
    <col min="1028" max="1028" width="14.42578125" style="1" customWidth="1"/>
    <col min="1029" max="1029" width="12.28515625" style="1" customWidth="1"/>
    <col min="1030" max="1030" width="12.140625" style="1" customWidth="1"/>
    <col min="1031" max="1031" width="9.140625" style="1"/>
    <col min="1032" max="1032" width="13.85546875" style="1" customWidth="1"/>
    <col min="1033" max="1280" width="9.140625" style="1"/>
    <col min="1281" max="1281" width="58.5703125" style="1" customWidth="1"/>
    <col min="1282" max="1282" width="17.28515625" style="1" customWidth="1"/>
    <col min="1283" max="1283" width="16.7109375" style="1" customWidth="1"/>
    <col min="1284" max="1284" width="14.42578125" style="1" customWidth="1"/>
    <col min="1285" max="1285" width="12.28515625" style="1" customWidth="1"/>
    <col min="1286" max="1286" width="12.140625" style="1" customWidth="1"/>
    <col min="1287" max="1287" width="9.140625" style="1"/>
    <col min="1288" max="1288" width="13.85546875" style="1" customWidth="1"/>
    <col min="1289" max="1536" width="9.140625" style="1"/>
    <col min="1537" max="1537" width="58.5703125" style="1" customWidth="1"/>
    <col min="1538" max="1538" width="17.28515625" style="1" customWidth="1"/>
    <col min="1539" max="1539" width="16.7109375" style="1" customWidth="1"/>
    <col min="1540" max="1540" width="14.42578125" style="1" customWidth="1"/>
    <col min="1541" max="1541" width="12.28515625" style="1" customWidth="1"/>
    <col min="1542" max="1542" width="12.140625" style="1" customWidth="1"/>
    <col min="1543" max="1543" width="9.140625" style="1"/>
    <col min="1544" max="1544" width="13.85546875" style="1" customWidth="1"/>
    <col min="1545" max="1792" width="9.140625" style="1"/>
    <col min="1793" max="1793" width="58.5703125" style="1" customWidth="1"/>
    <col min="1794" max="1794" width="17.28515625" style="1" customWidth="1"/>
    <col min="1795" max="1795" width="16.7109375" style="1" customWidth="1"/>
    <col min="1796" max="1796" width="14.42578125" style="1" customWidth="1"/>
    <col min="1797" max="1797" width="12.28515625" style="1" customWidth="1"/>
    <col min="1798" max="1798" width="12.140625" style="1" customWidth="1"/>
    <col min="1799" max="1799" width="9.140625" style="1"/>
    <col min="1800" max="1800" width="13.85546875" style="1" customWidth="1"/>
    <col min="1801" max="2048" width="9.140625" style="1"/>
    <col min="2049" max="2049" width="58.5703125" style="1" customWidth="1"/>
    <col min="2050" max="2050" width="17.28515625" style="1" customWidth="1"/>
    <col min="2051" max="2051" width="16.7109375" style="1" customWidth="1"/>
    <col min="2052" max="2052" width="14.42578125" style="1" customWidth="1"/>
    <col min="2053" max="2053" width="12.28515625" style="1" customWidth="1"/>
    <col min="2054" max="2054" width="12.140625" style="1" customWidth="1"/>
    <col min="2055" max="2055" width="9.140625" style="1"/>
    <col min="2056" max="2056" width="13.85546875" style="1" customWidth="1"/>
    <col min="2057" max="2304" width="9.140625" style="1"/>
    <col min="2305" max="2305" width="58.5703125" style="1" customWidth="1"/>
    <col min="2306" max="2306" width="17.28515625" style="1" customWidth="1"/>
    <col min="2307" max="2307" width="16.7109375" style="1" customWidth="1"/>
    <col min="2308" max="2308" width="14.42578125" style="1" customWidth="1"/>
    <col min="2309" max="2309" width="12.28515625" style="1" customWidth="1"/>
    <col min="2310" max="2310" width="12.140625" style="1" customWidth="1"/>
    <col min="2311" max="2311" width="9.140625" style="1"/>
    <col min="2312" max="2312" width="13.85546875" style="1" customWidth="1"/>
    <col min="2313" max="2560" width="9.140625" style="1"/>
    <col min="2561" max="2561" width="58.5703125" style="1" customWidth="1"/>
    <col min="2562" max="2562" width="17.28515625" style="1" customWidth="1"/>
    <col min="2563" max="2563" width="16.7109375" style="1" customWidth="1"/>
    <col min="2564" max="2564" width="14.42578125" style="1" customWidth="1"/>
    <col min="2565" max="2565" width="12.28515625" style="1" customWidth="1"/>
    <col min="2566" max="2566" width="12.140625" style="1" customWidth="1"/>
    <col min="2567" max="2567" width="9.140625" style="1"/>
    <col min="2568" max="2568" width="13.85546875" style="1" customWidth="1"/>
    <col min="2569" max="2816" width="9.140625" style="1"/>
    <col min="2817" max="2817" width="58.5703125" style="1" customWidth="1"/>
    <col min="2818" max="2818" width="17.28515625" style="1" customWidth="1"/>
    <col min="2819" max="2819" width="16.7109375" style="1" customWidth="1"/>
    <col min="2820" max="2820" width="14.42578125" style="1" customWidth="1"/>
    <col min="2821" max="2821" width="12.28515625" style="1" customWidth="1"/>
    <col min="2822" max="2822" width="12.140625" style="1" customWidth="1"/>
    <col min="2823" max="2823" width="9.140625" style="1"/>
    <col min="2824" max="2824" width="13.85546875" style="1" customWidth="1"/>
    <col min="2825" max="3072" width="9.140625" style="1"/>
    <col min="3073" max="3073" width="58.5703125" style="1" customWidth="1"/>
    <col min="3074" max="3074" width="17.28515625" style="1" customWidth="1"/>
    <col min="3075" max="3075" width="16.7109375" style="1" customWidth="1"/>
    <col min="3076" max="3076" width="14.42578125" style="1" customWidth="1"/>
    <col min="3077" max="3077" width="12.28515625" style="1" customWidth="1"/>
    <col min="3078" max="3078" width="12.140625" style="1" customWidth="1"/>
    <col min="3079" max="3079" width="9.140625" style="1"/>
    <col min="3080" max="3080" width="13.85546875" style="1" customWidth="1"/>
    <col min="3081" max="3328" width="9.140625" style="1"/>
    <col min="3329" max="3329" width="58.5703125" style="1" customWidth="1"/>
    <col min="3330" max="3330" width="17.28515625" style="1" customWidth="1"/>
    <col min="3331" max="3331" width="16.7109375" style="1" customWidth="1"/>
    <col min="3332" max="3332" width="14.42578125" style="1" customWidth="1"/>
    <col min="3333" max="3333" width="12.28515625" style="1" customWidth="1"/>
    <col min="3334" max="3334" width="12.140625" style="1" customWidth="1"/>
    <col min="3335" max="3335" width="9.140625" style="1"/>
    <col min="3336" max="3336" width="13.85546875" style="1" customWidth="1"/>
    <col min="3337" max="3584" width="9.140625" style="1"/>
    <col min="3585" max="3585" width="58.5703125" style="1" customWidth="1"/>
    <col min="3586" max="3586" width="17.28515625" style="1" customWidth="1"/>
    <col min="3587" max="3587" width="16.7109375" style="1" customWidth="1"/>
    <col min="3588" max="3588" width="14.42578125" style="1" customWidth="1"/>
    <col min="3589" max="3589" width="12.28515625" style="1" customWidth="1"/>
    <col min="3590" max="3590" width="12.140625" style="1" customWidth="1"/>
    <col min="3591" max="3591" width="9.140625" style="1"/>
    <col min="3592" max="3592" width="13.85546875" style="1" customWidth="1"/>
    <col min="3593" max="3840" width="9.140625" style="1"/>
    <col min="3841" max="3841" width="58.5703125" style="1" customWidth="1"/>
    <col min="3842" max="3842" width="17.28515625" style="1" customWidth="1"/>
    <col min="3843" max="3843" width="16.7109375" style="1" customWidth="1"/>
    <col min="3844" max="3844" width="14.42578125" style="1" customWidth="1"/>
    <col min="3845" max="3845" width="12.28515625" style="1" customWidth="1"/>
    <col min="3846" max="3846" width="12.140625" style="1" customWidth="1"/>
    <col min="3847" max="3847" width="9.140625" style="1"/>
    <col min="3848" max="3848" width="13.85546875" style="1" customWidth="1"/>
    <col min="3849" max="4096" width="9.140625" style="1"/>
    <col min="4097" max="4097" width="58.5703125" style="1" customWidth="1"/>
    <col min="4098" max="4098" width="17.28515625" style="1" customWidth="1"/>
    <col min="4099" max="4099" width="16.7109375" style="1" customWidth="1"/>
    <col min="4100" max="4100" width="14.42578125" style="1" customWidth="1"/>
    <col min="4101" max="4101" width="12.28515625" style="1" customWidth="1"/>
    <col min="4102" max="4102" width="12.140625" style="1" customWidth="1"/>
    <col min="4103" max="4103" width="9.140625" style="1"/>
    <col min="4104" max="4104" width="13.85546875" style="1" customWidth="1"/>
    <col min="4105" max="4352" width="9.140625" style="1"/>
    <col min="4353" max="4353" width="58.5703125" style="1" customWidth="1"/>
    <col min="4354" max="4354" width="17.28515625" style="1" customWidth="1"/>
    <col min="4355" max="4355" width="16.7109375" style="1" customWidth="1"/>
    <col min="4356" max="4356" width="14.42578125" style="1" customWidth="1"/>
    <col min="4357" max="4357" width="12.28515625" style="1" customWidth="1"/>
    <col min="4358" max="4358" width="12.140625" style="1" customWidth="1"/>
    <col min="4359" max="4359" width="9.140625" style="1"/>
    <col min="4360" max="4360" width="13.85546875" style="1" customWidth="1"/>
    <col min="4361" max="4608" width="9.140625" style="1"/>
    <col min="4609" max="4609" width="58.5703125" style="1" customWidth="1"/>
    <col min="4610" max="4610" width="17.28515625" style="1" customWidth="1"/>
    <col min="4611" max="4611" width="16.7109375" style="1" customWidth="1"/>
    <col min="4612" max="4612" width="14.42578125" style="1" customWidth="1"/>
    <col min="4613" max="4613" width="12.28515625" style="1" customWidth="1"/>
    <col min="4614" max="4614" width="12.140625" style="1" customWidth="1"/>
    <col min="4615" max="4615" width="9.140625" style="1"/>
    <col min="4616" max="4616" width="13.85546875" style="1" customWidth="1"/>
    <col min="4617" max="4864" width="9.140625" style="1"/>
    <col min="4865" max="4865" width="58.5703125" style="1" customWidth="1"/>
    <col min="4866" max="4866" width="17.28515625" style="1" customWidth="1"/>
    <col min="4867" max="4867" width="16.7109375" style="1" customWidth="1"/>
    <col min="4868" max="4868" width="14.42578125" style="1" customWidth="1"/>
    <col min="4869" max="4869" width="12.28515625" style="1" customWidth="1"/>
    <col min="4870" max="4870" width="12.140625" style="1" customWidth="1"/>
    <col min="4871" max="4871" width="9.140625" style="1"/>
    <col min="4872" max="4872" width="13.85546875" style="1" customWidth="1"/>
    <col min="4873" max="5120" width="9.140625" style="1"/>
    <col min="5121" max="5121" width="58.5703125" style="1" customWidth="1"/>
    <col min="5122" max="5122" width="17.28515625" style="1" customWidth="1"/>
    <col min="5123" max="5123" width="16.7109375" style="1" customWidth="1"/>
    <col min="5124" max="5124" width="14.42578125" style="1" customWidth="1"/>
    <col min="5125" max="5125" width="12.28515625" style="1" customWidth="1"/>
    <col min="5126" max="5126" width="12.140625" style="1" customWidth="1"/>
    <col min="5127" max="5127" width="9.140625" style="1"/>
    <col min="5128" max="5128" width="13.85546875" style="1" customWidth="1"/>
    <col min="5129" max="5376" width="9.140625" style="1"/>
    <col min="5377" max="5377" width="58.5703125" style="1" customWidth="1"/>
    <col min="5378" max="5378" width="17.28515625" style="1" customWidth="1"/>
    <col min="5379" max="5379" width="16.7109375" style="1" customWidth="1"/>
    <col min="5380" max="5380" width="14.42578125" style="1" customWidth="1"/>
    <col min="5381" max="5381" width="12.28515625" style="1" customWidth="1"/>
    <col min="5382" max="5382" width="12.140625" style="1" customWidth="1"/>
    <col min="5383" max="5383" width="9.140625" style="1"/>
    <col min="5384" max="5384" width="13.85546875" style="1" customWidth="1"/>
    <col min="5385" max="5632" width="9.140625" style="1"/>
    <col min="5633" max="5633" width="58.5703125" style="1" customWidth="1"/>
    <col min="5634" max="5634" width="17.28515625" style="1" customWidth="1"/>
    <col min="5635" max="5635" width="16.7109375" style="1" customWidth="1"/>
    <col min="5636" max="5636" width="14.42578125" style="1" customWidth="1"/>
    <col min="5637" max="5637" width="12.28515625" style="1" customWidth="1"/>
    <col min="5638" max="5638" width="12.140625" style="1" customWidth="1"/>
    <col min="5639" max="5639" width="9.140625" style="1"/>
    <col min="5640" max="5640" width="13.85546875" style="1" customWidth="1"/>
    <col min="5641" max="5888" width="9.140625" style="1"/>
    <col min="5889" max="5889" width="58.5703125" style="1" customWidth="1"/>
    <col min="5890" max="5890" width="17.28515625" style="1" customWidth="1"/>
    <col min="5891" max="5891" width="16.7109375" style="1" customWidth="1"/>
    <col min="5892" max="5892" width="14.42578125" style="1" customWidth="1"/>
    <col min="5893" max="5893" width="12.28515625" style="1" customWidth="1"/>
    <col min="5894" max="5894" width="12.140625" style="1" customWidth="1"/>
    <col min="5895" max="5895" width="9.140625" style="1"/>
    <col min="5896" max="5896" width="13.85546875" style="1" customWidth="1"/>
    <col min="5897" max="6144" width="9.140625" style="1"/>
    <col min="6145" max="6145" width="58.5703125" style="1" customWidth="1"/>
    <col min="6146" max="6146" width="17.28515625" style="1" customWidth="1"/>
    <col min="6147" max="6147" width="16.7109375" style="1" customWidth="1"/>
    <col min="6148" max="6148" width="14.42578125" style="1" customWidth="1"/>
    <col min="6149" max="6149" width="12.28515625" style="1" customWidth="1"/>
    <col min="6150" max="6150" width="12.140625" style="1" customWidth="1"/>
    <col min="6151" max="6151" width="9.140625" style="1"/>
    <col min="6152" max="6152" width="13.85546875" style="1" customWidth="1"/>
    <col min="6153" max="6400" width="9.140625" style="1"/>
    <col min="6401" max="6401" width="58.5703125" style="1" customWidth="1"/>
    <col min="6402" max="6402" width="17.28515625" style="1" customWidth="1"/>
    <col min="6403" max="6403" width="16.7109375" style="1" customWidth="1"/>
    <col min="6404" max="6404" width="14.42578125" style="1" customWidth="1"/>
    <col min="6405" max="6405" width="12.28515625" style="1" customWidth="1"/>
    <col min="6406" max="6406" width="12.140625" style="1" customWidth="1"/>
    <col min="6407" max="6407" width="9.140625" style="1"/>
    <col min="6408" max="6408" width="13.85546875" style="1" customWidth="1"/>
    <col min="6409" max="6656" width="9.140625" style="1"/>
    <col min="6657" max="6657" width="58.5703125" style="1" customWidth="1"/>
    <col min="6658" max="6658" width="17.28515625" style="1" customWidth="1"/>
    <col min="6659" max="6659" width="16.7109375" style="1" customWidth="1"/>
    <col min="6660" max="6660" width="14.42578125" style="1" customWidth="1"/>
    <col min="6661" max="6661" width="12.28515625" style="1" customWidth="1"/>
    <col min="6662" max="6662" width="12.140625" style="1" customWidth="1"/>
    <col min="6663" max="6663" width="9.140625" style="1"/>
    <col min="6664" max="6664" width="13.85546875" style="1" customWidth="1"/>
    <col min="6665" max="6912" width="9.140625" style="1"/>
    <col min="6913" max="6913" width="58.5703125" style="1" customWidth="1"/>
    <col min="6914" max="6914" width="17.28515625" style="1" customWidth="1"/>
    <col min="6915" max="6915" width="16.7109375" style="1" customWidth="1"/>
    <col min="6916" max="6916" width="14.42578125" style="1" customWidth="1"/>
    <col min="6917" max="6917" width="12.28515625" style="1" customWidth="1"/>
    <col min="6918" max="6918" width="12.140625" style="1" customWidth="1"/>
    <col min="6919" max="6919" width="9.140625" style="1"/>
    <col min="6920" max="6920" width="13.85546875" style="1" customWidth="1"/>
    <col min="6921" max="7168" width="9.140625" style="1"/>
    <col min="7169" max="7169" width="58.5703125" style="1" customWidth="1"/>
    <col min="7170" max="7170" width="17.28515625" style="1" customWidth="1"/>
    <col min="7171" max="7171" width="16.7109375" style="1" customWidth="1"/>
    <col min="7172" max="7172" width="14.42578125" style="1" customWidth="1"/>
    <col min="7173" max="7173" width="12.28515625" style="1" customWidth="1"/>
    <col min="7174" max="7174" width="12.140625" style="1" customWidth="1"/>
    <col min="7175" max="7175" width="9.140625" style="1"/>
    <col min="7176" max="7176" width="13.85546875" style="1" customWidth="1"/>
    <col min="7177" max="7424" width="9.140625" style="1"/>
    <col min="7425" max="7425" width="58.5703125" style="1" customWidth="1"/>
    <col min="7426" max="7426" width="17.28515625" style="1" customWidth="1"/>
    <col min="7427" max="7427" width="16.7109375" style="1" customWidth="1"/>
    <col min="7428" max="7428" width="14.42578125" style="1" customWidth="1"/>
    <col min="7429" max="7429" width="12.28515625" style="1" customWidth="1"/>
    <col min="7430" max="7430" width="12.140625" style="1" customWidth="1"/>
    <col min="7431" max="7431" width="9.140625" style="1"/>
    <col min="7432" max="7432" width="13.85546875" style="1" customWidth="1"/>
    <col min="7433" max="7680" width="9.140625" style="1"/>
    <col min="7681" max="7681" width="58.5703125" style="1" customWidth="1"/>
    <col min="7682" max="7682" width="17.28515625" style="1" customWidth="1"/>
    <col min="7683" max="7683" width="16.7109375" style="1" customWidth="1"/>
    <col min="7684" max="7684" width="14.42578125" style="1" customWidth="1"/>
    <col min="7685" max="7685" width="12.28515625" style="1" customWidth="1"/>
    <col min="7686" max="7686" width="12.140625" style="1" customWidth="1"/>
    <col min="7687" max="7687" width="9.140625" style="1"/>
    <col min="7688" max="7688" width="13.85546875" style="1" customWidth="1"/>
    <col min="7689" max="7936" width="9.140625" style="1"/>
    <col min="7937" max="7937" width="58.5703125" style="1" customWidth="1"/>
    <col min="7938" max="7938" width="17.28515625" style="1" customWidth="1"/>
    <col min="7939" max="7939" width="16.7109375" style="1" customWidth="1"/>
    <col min="7940" max="7940" width="14.42578125" style="1" customWidth="1"/>
    <col min="7941" max="7941" width="12.28515625" style="1" customWidth="1"/>
    <col min="7942" max="7942" width="12.140625" style="1" customWidth="1"/>
    <col min="7943" max="7943" width="9.140625" style="1"/>
    <col min="7944" max="7944" width="13.85546875" style="1" customWidth="1"/>
    <col min="7945" max="8192" width="9.140625" style="1"/>
    <col min="8193" max="8193" width="58.5703125" style="1" customWidth="1"/>
    <col min="8194" max="8194" width="17.28515625" style="1" customWidth="1"/>
    <col min="8195" max="8195" width="16.7109375" style="1" customWidth="1"/>
    <col min="8196" max="8196" width="14.42578125" style="1" customWidth="1"/>
    <col min="8197" max="8197" width="12.28515625" style="1" customWidth="1"/>
    <col min="8198" max="8198" width="12.140625" style="1" customWidth="1"/>
    <col min="8199" max="8199" width="9.140625" style="1"/>
    <col min="8200" max="8200" width="13.85546875" style="1" customWidth="1"/>
    <col min="8201" max="8448" width="9.140625" style="1"/>
    <col min="8449" max="8449" width="58.5703125" style="1" customWidth="1"/>
    <col min="8450" max="8450" width="17.28515625" style="1" customWidth="1"/>
    <col min="8451" max="8451" width="16.7109375" style="1" customWidth="1"/>
    <col min="8452" max="8452" width="14.42578125" style="1" customWidth="1"/>
    <col min="8453" max="8453" width="12.28515625" style="1" customWidth="1"/>
    <col min="8454" max="8454" width="12.140625" style="1" customWidth="1"/>
    <col min="8455" max="8455" width="9.140625" style="1"/>
    <col min="8456" max="8456" width="13.85546875" style="1" customWidth="1"/>
    <col min="8457" max="8704" width="9.140625" style="1"/>
    <col min="8705" max="8705" width="58.5703125" style="1" customWidth="1"/>
    <col min="8706" max="8706" width="17.28515625" style="1" customWidth="1"/>
    <col min="8707" max="8707" width="16.7109375" style="1" customWidth="1"/>
    <col min="8708" max="8708" width="14.42578125" style="1" customWidth="1"/>
    <col min="8709" max="8709" width="12.28515625" style="1" customWidth="1"/>
    <col min="8710" max="8710" width="12.140625" style="1" customWidth="1"/>
    <col min="8711" max="8711" width="9.140625" style="1"/>
    <col min="8712" max="8712" width="13.85546875" style="1" customWidth="1"/>
    <col min="8713" max="8960" width="9.140625" style="1"/>
    <col min="8961" max="8961" width="58.5703125" style="1" customWidth="1"/>
    <col min="8962" max="8962" width="17.28515625" style="1" customWidth="1"/>
    <col min="8963" max="8963" width="16.7109375" style="1" customWidth="1"/>
    <col min="8964" max="8964" width="14.42578125" style="1" customWidth="1"/>
    <col min="8965" max="8965" width="12.28515625" style="1" customWidth="1"/>
    <col min="8966" max="8966" width="12.140625" style="1" customWidth="1"/>
    <col min="8967" max="8967" width="9.140625" style="1"/>
    <col min="8968" max="8968" width="13.85546875" style="1" customWidth="1"/>
    <col min="8969" max="9216" width="9.140625" style="1"/>
    <col min="9217" max="9217" width="58.5703125" style="1" customWidth="1"/>
    <col min="9218" max="9218" width="17.28515625" style="1" customWidth="1"/>
    <col min="9219" max="9219" width="16.7109375" style="1" customWidth="1"/>
    <col min="9220" max="9220" width="14.42578125" style="1" customWidth="1"/>
    <col min="9221" max="9221" width="12.28515625" style="1" customWidth="1"/>
    <col min="9222" max="9222" width="12.140625" style="1" customWidth="1"/>
    <col min="9223" max="9223" width="9.140625" style="1"/>
    <col min="9224" max="9224" width="13.85546875" style="1" customWidth="1"/>
    <col min="9225" max="9472" width="9.140625" style="1"/>
    <col min="9473" max="9473" width="58.5703125" style="1" customWidth="1"/>
    <col min="9474" max="9474" width="17.28515625" style="1" customWidth="1"/>
    <col min="9475" max="9475" width="16.7109375" style="1" customWidth="1"/>
    <col min="9476" max="9476" width="14.42578125" style="1" customWidth="1"/>
    <col min="9477" max="9477" width="12.28515625" style="1" customWidth="1"/>
    <col min="9478" max="9478" width="12.140625" style="1" customWidth="1"/>
    <col min="9479" max="9479" width="9.140625" style="1"/>
    <col min="9480" max="9480" width="13.85546875" style="1" customWidth="1"/>
    <col min="9481" max="9728" width="9.140625" style="1"/>
    <col min="9729" max="9729" width="58.5703125" style="1" customWidth="1"/>
    <col min="9730" max="9730" width="17.28515625" style="1" customWidth="1"/>
    <col min="9731" max="9731" width="16.7109375" style="1" customWidth="1"/>
    <col min="9732" max="9732" width="14.42578125" style="1" customWidth="1"/>
    <col min="9733" max="9733" width="12.28515625" style="1" customWidth="1"/>
    <col min="9734" max="9734" width="12.140625" style="1" customWidth="1"/>
    <col min="9735" max="9735" width="9.140625" style="1"/>
    <col min="9736" max="9736" width="13.85546875" style="1" customWidth="1"/>
    <col min="9737" max="9984" width="9.140625" style="1"/>
    <col min="9985" max="9985" width="58.5703125" style="1" customWidth="1"/>
    <col min="9986" max="9986" width="17.28515625" style="1" customWidth="1"/>
    <col min="9987" max="9987" width="16.7109375" style="1" customWidth="1"/>
    <col min="9988" max="9988" width="14.42578125" style="1" customWidth="1"/>
    <col min="9989" max="9989" width="12.28515625" style="1" customWidth="1"/>
    <col min="9990" max="9990" width="12.140625" style="1" customWidth="1"/>
    <col min="9991" max="9991" width="9.140625" style="1"/>
    <col min="9992" max="9992" width="13.85546875" style="1" customWidth="1"/>
    <col min="9993" max="10240" width="9.140625" style="1"/>
    <col min="10241" max="10241" width="58.5703125" style="1" customWidth="1"/>
    <col min="10242" max="10242" width="17.28515625" style="1" customWidth="1"/>
    <col min="10243" max="10243" width="16.7109375" style="1" customWidth="1"/>
    <col min="10244" max="10244" width="14.42578125" style="1" customWidth="1"/>
    <col min="10245" max="10245" width="12.28515625" style="1" customWidth="1"/>
    <col min="10246" max="10246" width="12.140625" style="1" customWidth="1"/>
    <col min="10247" max="10247" width="9.140625" style="1"/>
    <col min="10248" max="10248" width="13.85546875" style="1" customWidth="1"/>
    <col min="10249" max="10496" width="9.140625" style="1"/>
    <col min="10497" max="10497" width="58.5703125" style="1" customWidth="1"/>
    <col min="10498" max="10498" width="17.28515625" style="1" customWidth="1"/>
    <col min="10499" max="10499" width="16.7109375" style="1" customWidth="1"/>
    <col min="10500" max="10500" width="14.42578125" style="1" customWidth="1"/>
    <col min="10501" max="10501" width="12.28515625" style="1" customWidth="1"/>
    <col min="10502" max="10502" width="12.140625" style="1" customWidth="1"/>
    <col min="10503" max="10503" width="9.140625" style="1"/>
    <col min="10504" max="10504" width="13.85546875" style="1" customWidth="1"/>
    <col min="10505" max="10752" width="9.140625" style="1"/>
    <col min="10753" max="10753" width="58.5703125" style="1" customWidth="1"/>
    <col min="10754" max="10754" width="17.28515625" style="1" customWidth="1"/>
    <col min="10755" max="10755" width="16.7109375" style="1" customWidth="1"/>
    <col min="10756" max="10756" width="14.42578125" style="1" customWidth="1"/>
    <col min="10757" max="10757" width="12.28515625" style="1" customWidth="1"/>
    <col min="10758" max="10758" width="12.140625" style="1" customWidth="1"/>
    <col min="10759" max="10759" width="9.140625" style="1"/>
    <col min="10760" max="10760" width="13.85546875" style="1" customWidth="1"/>
    <col min="10761" max="11008" width="9.140625" style="1"/>
    <col min="11009" max="11009" width="58.5703125" style="1" customWidth="1"/>
    <col min="11010" max="11010" width="17.28515625" style="1" customWidth="1"/>
    <col min="11011" max="11011" width="16.7109375" style="1" customWidth="1"/>
    <col min="11012" max="11012" width="14.42578125" style="1" customWidth="1"/>
    <col min="11013" max="11013" width="12.28515625" style="1" customWidth="1"/>
    <col min="11014" max="11014" width="12.140625" style="1" customWidth="1"/>
    <col min="11015" max="11015" width="9.140625" style="1"/>
    <col min="11016" max="11016" width="13.85546875" style="1" customWidth="1"/>
    <col min="11017" max="11264" width="9.140625" style="1"/>
    <col min="11265" max="11265" width="58.5703125" style="1" customWidth="1"/>
    <col min="11266" max="11266" width="17.28515625" style="1" customWidth="1"/>
    <col min="11267" max="11267" width="16.7109375" style="1" customWidth="1"/>
    <col min="11268" max="11268" width="14.42578125" style="1" customWidth="1"/>
    <col min="11269" max="11269" width="12.28515625" style="1" customWidth="1"/>
    <col min="11270" max="11270" width="12.140625" style="1" customWidth="1"/>
    <col min="11271" max="11271" width="9.140625" style="1"/>
    <col min="11272" max="11272" width="13.85546875" style="1" customWidth="1"/>
    <col min="11273" max="11520" width="9.140625" style="1"/>
    <col min="11521" max="11521" width="58.5703125" style="1" customWidth="1"/>
    <col min="11522" max="11522" width="17.28515625" style="1" customWidth="1"/>
    <col min="11523" max="11523" width="16.7109375" style="1" customWidth="1"/>
    <col min="11524" max="11524" width="14.42578125" style="1" customWidth="1"/>
    <col min="11525" max="11525" width="12.28515625" style="1" customWidth="1"/>
    <col min="11526" max="11526" width="12.140625" style="1" customWidth="1"/>
    <col min="11527" max="11527" width="9.140625" style="1"/>
    <col min="11528" max="11528" width="13.85546875" style="1" customWidth="1"/>
    <col min="11529" max="11776" width="9.140625" style="1"/>
    <col min="11777" max="11777" width="58.5703125" style="1" customWidth="1"/>
    <col min="11778" max="11778" width="17.28515625" style="1" customWidth="1"/>
    <col min="11779" max="11779" width="16.7109375" style="1" customWidth="1"/>
    <col min="11780" max="11780" width="14.42578125" style="1" customWidth="1"/>
    <col min="11781" max="11781" width="12.28515625" style="1" customWidth="1"/>
    <col min="11782" max="11782" width="12.140625" style="1" customWidth="1"/>
    <col min="11783" max="11783" width="9.140625" style="1"/>
    <col min="11784" max="11784" width="13.85546875" style="1" customWidth="1"/>
    <col min="11785" max="12032" width="9.140625" style="1"/>
    <col min="12033" max="12033" width="58.5703125" style="1" customWidth="1"/>
    <col min="12034" max="12034" width="17.28515625" style="1" customWidth="1"/>
    <col min="12035" max="12035" width="16.7109375" style="1" customWidth="1"/>
    <col min="12036" max="12036" width="14.42578125" style="1" customWidth="1"/>
    <col min="12037" max="12037" width="12.28515625" style="1" customWidth="1"/>
    <col min="12038" max="12038" width="12.140625" style="1" customWidth="1"/>
    <col min="12039" max="12039" width="9.140625" style="1"/>
    <col min="12040" max="12040" width="13.85546875" style="1" customWidth="1"/>
    <col min="12041" max="12288" width="9.140625" style="1"/>
    <col min="12289" max="12289" width="58.5703125" style="1" customWidth="1"/>
    <col min="12290" max="12290" width="17.28515625" style="1" customWidth="1"/>
    <col min="12291" max="12291" width="16.7109375" style="1" customWidth="1"/>
    <col min="12292" max="12292" width="14.42578125" style="1" customWidth="1"/>
    <col min="12293" max="12293" width="12.28515625" style="1" customWidth="1"/>
    <col min="12294" max="12294" width="12.140625" style="1" customWidth="1"/>
    <col min="12295" max="12295" width="9.140625" style="1"/>
    <col min="12296" max="12296" width="13.85546875" style="1" customWidth="1"/>
    <col min="12297" max="12544" width="9.140625" style="1"/>
    <col min="12545" max="12545" width="58.5703125" style="1" customWidth="1"/>
    <col min="12546" max="12546" width="17.28515625" style="1" customWidth="1"/>
    <col min="12547" max="12547" width="16.7109375" style="1" customWidth="1"/>
    <col min="12548" max="12548" width="14.42578125" style="1" customWidth="1"/>
    <col min="12549" max="12549" width="12.28515625" style="1" customWidth="1"/>
    <col min="12550" max="12550" width="12.140625" style="1" customWidth="1"/>
    <col min="12551" max="12551" width="9.140625" style="1"/>
    <col min="12552" max="12552" width="13.85546875" style="1" customWidth="1"/>
    <col min="12553" max="12800" width="9.140625" style="1"/>
    <col min="12801" max="12801" width="58.5703125" style="1" customWidth="1"/>
    <col min="12802" max="12802" width="17.28515625" style="1" customWidth="1"/>
    <col min="12803" max="12803" width="16.7109375" style="1" customWidth="1"/>
    <col min="12804" max="12804" width="14.42578125" style="1" customWidth="1"/>
    <col min="12805" max="12805" width="12.28515625" style="1" customWidth="1"/>
    <col min="12806" max="12806" width="12.140625" style="1" customWidth="1"/>
    <col min="12807" max="12807" width="9.140625" style="1"/>
    <col min="12808" max="12808" width="13.85546875" style="1" customWidth="1"/>
    <col min="12809" max="13056" width="9.140625" style="1"/>
    <col min="13057" max="13057" width="58.5703125" style="1" customWidth="1"/>
    <col min="13058" max="13058" width="17.28515625" style="1" customWidth="1"/>
    <col min="13059" max="13059" width="16.7109375" style="1" customWidth="1"/>
    <col min="13060" max="13060" width="14.42578125" style="1" customWidth="1"/>
    <col min="13061" max="13061" width="12.28515625" style="1" customWidth="1"/>
    <col min="13062" max="13062" width="12.140625" style="1" customWidth="1"/>
    <col min="13063" max="13063" width="9.140625" style="1"/>
    <col min="13064" max="13064" width="13.85546875" style="1" customWidth="1"/>
    <col min="13065" max="13312" width="9.140625" style="1"/>
    <col min="13313" max="13313" width="58.5703125" style="1" customWidth="1"/>
    <col min="13314" max="13314" width="17.28515625" style="1" customWidth="1"/>
    <col min="13315" max="13315" width="16.7109375" style="1" customWidth="1"/>
    <col min="13316" max="13316" width="14.42578125" style="1" customWidth="1"/>
    <col min="13317" max="13317" width="12.28515625" style="1" customWidth="1"/>
    <col min="13318" max="13318" width="12.140625" style="1" customWidth="1"/>
    <col min="13319" max="13319" width="9.140625" style="1"/>
    <col min="13320" max="13320" width="13.85546875" style="1" customWidth="1"/>
    <col min="13321" max="13568" width="9.140625" style="1"/>
    <col min="13569" max="13569" width="58.5703125" style="1" customWidth="1"/>
    <col min="13570" max="13570" width="17.28515625" style="1" customWidth="1"/>
    <col min="13571" max="13571" width="16.7109375" style="1" customWidth="1"/>
    <col min="13572" max="13572" width="14.42578125" style="1" customWidth="1"/>
    <col min="13573" max="13573" width="12.28515625" style="1" customWidth="1"/>
    <col min="13574" max="13574" width="12.140625" style="1" customWidth="1"/>
    <col min="13575" max="13575" width="9.140625" style="1"/>
    <col min="13576" max="13576" width="13.85546875" style="1" customWidth="1"/>
    <col min="13577" max="13824" width="9.140625" style="1"/>
    <col min="13825" max="13825" width="58.5703125" style="1" customWidth="1"/>
    <col min="13826" max="13826" width="17.28515625" style="1" customWidth="1"/>
    <col min="13827" max="13827" width="16.7109375" style="1" customWidth="1"/>
    <col min="13828" max="13828" width="14.42578125" style="1" customWidth="1"/>
    <col min="13829" max="13829" width="12.28515625" style="1" customWidth="1"/>
    <col min="13830" max="13830" width="12.140625" style="1" customWidth="1"/>
    <col min="13831" max="13831" width="9.140625" style="1"/>
    <col min="13832" max="13832" width="13.85546875" style="1" customWidth="1"/>
    <col min="13833" max="14080" width="9.140625" style="1"/>
    <col min="14081" max="14081" width="58.5703125" style="1" customWidth="1"/>
    <col min="14082" max="14082" width="17.28515625" style="1" customWidth="1"/>
    <col min="14083" max="14083" width="16.7109375" style="1" customWidth="1"/>
    <col min="14084" max="14084" width="14.42578125" style="1" customWidth="1"/>
    <col min="14085" max="14085" width="12.28515625" style="1" customWidth="1"/>
    <col min="14086" max="14086" width="12.140625" style="1" customWidth="1"/>
    <col min="14087" max="14087" width="9.140625" style="1"/>
    <col min="14088" max="14088" width="13.85546875" style="1" customWidth="1"/>
    <col min="14089" max="14336" width="9.140625" style="1"/>
    <col min="14337" max="14337" width="58.5703125" style="1" customWidth="1"/>
    <col min="14338" max="14338" width="17.28515625" style="1" customWidth="1"/>
    <col min="14339" max="14339" width="16.7109375" style="1" customWidth="1"/>
    <col min="14340" max="14340" width="14.42578125" style="1" customWidth="1"/>
    <col min="14341" max="14341" width="12.28515625" style="1" customWidth="1"/>
    <col min="14342" max="14342" width="12.140625" style="1" customWidth="1"/>
    <col min="14343" max="14343" width="9.140625" style="1"/>
    <col min="14344" max="14344" width="13.85546875" style="1" customWidth="1"/>
    <col min="14345" max="14592" width="9.140625" style="1"/>
    <col min="14593" max="14593" width="58.5703125" style="1" customWidth="1"/>
    <col min="14594" max="14594" width="17.28515625" style="1" customWidth="1"/>
    <col min="14595" max="14595" width="16.7109375" style="1" customWidth="1"/>
    <col min="14596" max="14596" width="14.42578125" style="1" customWidth="1"/>
    <col min="14597" max="14597" width="12.28515625" style="1" customWidth="1"/>
    <col min="14598" max="14598" width="12.140625" style="1" customWidth="1"/>
    <col min="14599" max="14599" width="9.140625" style="1"/>
    <col min="14600" max="14600" width="13.85546875" style="1" customWidth="1"/>
    <col min="14601" max="14848" width="9.140625" style="1"/>
    <col min="14849" max="14849" width="58.5703125" style="1" customWidth="1"/>
    <col min="14850" max="14850" width="17.28515625" style="1" customWidth="1"/>
    <col min="14851" max="14851" width="16.7109375" style="1" customWidth="1"/>
    <col min="14852" max="14852" width="14.42578125" style="1" customWidth="1"/>
    <col min="14853" max="14853" width="12.28515625" style="1" customWidth="1"/>
    <col min="14854" max="14854" width="12.140625" style="1" customWidth="1"/>
    <col min="14855" max="14855" width="9.140625" style="1"/>
    <col min="14856" max="14856" width="13.85546875" style="1" customWidth="1"/>
    <col min="14857" max="15104" width="9.140625" style="1"/>
    <col min="15105" max="15105" width="58.5703125" style="1" customWidth="1"/>
    <col min="15106" max="15106" width="17.28515625" style="1" customWidth="1"/>
    <col min="15107" max="15107" width="16.7109375" style="1" customWidth="1"/>
    <col min="15108" max="15108" width="14.42578125" style="1" customWidth="1"/>
    <col min="15109" max="15109" width="12.28515625" style="1" customWidth="1"/>
    <col min="15110" max="15110" width="12.140625" style="1" customWidth="1"/>
    <col min="15111" max="15111" width="9.140625" style="1"/>
    <col min="15112" max="15112" width="13.85546875" style="1" customWidth="1"/>
    <col min="15113" max="15360" width="9.140625" style="1"/>
    <col min="15361" max="15361" width="58.5703125" style="1" customWidth="1"/>
    <col min="15362" max="15362" width="17.28515625" style="1" customWidth="1"/>
    <col min="15363" max="15363" width="16.7109375" style="1" customWidth="1"/>
    <col min="15364" max="15364" width="14.42578125" style="1" customWidth="1"/>
    <col min="15365" max="15365" width="12.28515625" style="1" customWidth="1"/>
    <col min="15366" max="15366" width="12.140625" style="1" customWidth="1"/>
    <col min="15367" max="15367" width="9.140625" style="1"/>
    <col min="15368" max="15368" width="13.85546875" style="1" customWidth="1"/>
    <col min="15369" max="15616" width="9.140625" style="1"/>
    <col min="15617" max="15617" width="58.5703125" style="1" customWidth="1"/>
    <col min="15618" max="15618" width="17.28515625" style="1" customWidth="1"/>
    <col min="15619" max="15619" width="16.7109375" style="1" customWidth="1"/>
    <col min="15620" max="15620" width="14.42578125" style="1" customWidth="1"/>
    <col min="15621" max="15621" width="12.28515625" style="1" customWidth="1"/>
    <col min="15622" max="15622" width="12.140625" style="1" customWidth="1"/>
    <col min="15623" max="15623" width="9.140625" style="1"/>
    <col min="15624" max="15624" width="13.85546875" style="1" customWidth="1"/>
    <col min="15625" max="15872" width="9.140625" style="1"/>
    <col min="15873" max="15873" width="58.5703125" style="1" customWidth="1"/>
    <col min="15874" max="15874" width="17.28515625" style="1" customWidth="1"/>
    <col min="15875" max="15875" width="16.7109375" style="1" customWidth="1"/>
    <col min="15876" max="15876" width="14.42578125" style="1" customWidth="1"/>
    <col min="15877" max="15877" width="12.28515625" style="1" customWidth="1"/>
    <col min="15878" max="15878" width="12.140625" style="1" customWidth="1"/>
    <col min="15879" max="15879" width="9.140625" style="1"/>
    <col min="15880" max="15880" width="13.85546875" style="1" customWidth="1"/>
    <col min="15881" max="16128" width="9.140625" style="1"/>
    <col min="16129" max="16129" width="58.5703125" style="1" customWidth="1"/>
    <col min="16130" max="16130" width="17.28515625" style="1" customWidth="1"/>
    <col min="16131" max="16131" width="16.7109375" style="1" customWidth="1"/>
    <col min="16132" max="16132" width="14.42578125" style="1" customWidth="1"/>
    <col min="16133" max="16133" width="12.28515625" style="1" customWidth="1"/>
    <col min="16134" max="16134" width="12.140625" style="1" customWidth="1"/>
    <col min="16135" max="16135" width="9.140625" style="1"/>
    <col min="16136" max="16136" width="13.85546875" style="1" customWidth="1"/>
    <col min="16137" max="16384" width="9.140625" style="1"/>
  </cols>
  <sheetData>
    <row r="1" spans="1:7" ht="13.5" thickBot="1" x14ac:dyDescent="0.25">
      <c r="A1" s="14"/>
      <c r="B1" s="14"/>
      <c r="C1" s="177" t="s">
        <v>79</v>
      </c>
      <c r="D1" s="177"/>
      <c r="E1" s="177"/>
      <c r="F1" s="14"/>
      <c r="G1" s="15" t="s">
        <v>29</v>
      </c>
    </row>
    <row r="2" spans="1:7" x14ac:dyDescent="0.2">
      <c r="A2" s="16"/>
      <c r="B2" s="17"/>
      <c r="C2" s="2" t="s">
        <v>0</v>
      </c>
      <c r="D2" s="3" t="s">
        <v>1</v>
      </c>
      <c r="E2" s="2" t="s">
        <v>2</v>
      </c>
      <c r="F2" s="3" t="s">
        <v>3</v>
      </c>
      <c r="G2" s="4" t="s">
        <v>3</v>
      </c>
    </row>
    <row r="3" spans="1:7" ht="18.399999999999999" customHeight="1" x14ac:dyDescent="0.3">
      <c r="A3" s="18" t="s">
        <v>30</v>
      </c>
      <c r="B3" s="19"/>
      <c r="C3" s="5" t="s">
        <v>31</v>
      </c>
      <c r="D3" s="6" t="s">
        <v>6</v>
      </c>
      <c r="E3" s="5"/>
      <c r="F3" s="6" t="s">
        <v>7</v>
      </c>
      <c r="G3" s="7" t="s">
        <v>7</v>
      </c>
    </row>
    <row r="4" spans="1:7" ht="18.399999999999999" customHeight="1" thickBot="1" x14ac:dyDescent="0.3">
      <c r="A4" s="20"/>
      <c r="B4" s="21"/>
      <c r="C4" s="8" t="s">
        <v>77</v>
      </c>
      <c r="D4" s="9" t="s">
        <v>77</v>
      </c>
      <c r="E4" s="8" t="s">
        <v>78</v>
      </c>
      <c r="F4" s="9" t="s">
        <v>8</v>
      </c>
      <c r="G4" s="10" t="s">
        <v>9</v>
      </c>
    </row>
    <row r="5" spans="1:7" x14ac:dyDescent="0.2">
      <c r="A5" s="22" t="s">
        <v>32</v>
      </c>
      <c r="B5" s="17"/>
      <c r="C5" s="23"/>
      <c r="D5" s="24"/>
      <c r="E5" s="23"/>
      <c r="F5" s="25"/>
      <c r="G5" s="26"/>
    </row>
    <row r="6" spans="1:7" x14ac:dyDescent="0.2">
      <c r="A6" s="27" t="s">
        <v>33</v>
      </c>
      <c r="B6" s="28" t="s">
        <v>34</v>
      </c>
      <c r="C6" s="29">
        <f t="shared" ref="C6:E6" si="0">C7+C8</f>
        <v>17899</v>
      </c>
      <c r="D6" s="30">
        <f t="shared" si="0"/>
        <v>12297.8</v>
      </c>
      <c r="E6" s="29">
        <f t="shared" si="0"/>
        <v>7807</v>
      </c>
      <c r="F6" s="31">
        <f>E6/C6*100</f>
        <v>43.616961841443654</v>
      </c>
      <c r="G6" s="32">
        <f>E6/D6*100</f>
        <v>63.482899380376978</v>
      </c>
    </row>
    <row r="7" spans="1:7" x14ac:dyDescent="0.2">
      <c r="A7" s="33"/>
      <c r="B7" s="34" t="s">
        <v>35</v>
      </c>
      <c r="C7" s="35">
        <v>7899</v>
      </c>
      <c r="D7" s="36">
        <v>9990.2999999999993</v>
      </c>
      <c r="E7" s="35">
        <v>6779</v>
      </c>
      <c r="F7" s="37">
        <f>E7/C7*100</f>
        <v>85.820989998734021</v>
      </c>
      <c r="G7" s="38">
        <f>E7/D7*100</f>
        <v>67.855820145541173</v>
      </c>
    </row>
    <row r="8" spans="1:7" x14ac:dyDescent="0.2">
      <c r="A8" s="33"/>
      <c r="B8" s="39" t="s">
        <v>36</v>
      </c>
      <c r="C8" s="71">
        <v>10000</v>
      </c>
      <c r="D8" s="41">
        <v>2307.5</v>
      </c>
      <c r="E8" s="40">
        <v>1028</v>
      </c>
      <c r="F8" s="42">
        <f>E8/C8*100</f>
        <v>10.280000000000001</v>
      </c>
      <c r="G8" s="43">
        <f>E8/D8*100</f>
        <v>44.550379198266519</v>
      </c>
    </row>
    <row r="9" spans="1:7" x14ac:dyDescent="0.2">
      <c r="A9" s="27" t="s">
        <v>37</v>
      </c>
      <c r="B9" s="28" t="s">
        <v>38</v>
      </c>
      <c r="C9" s="29">
        <f t="shared" ref="C9:E9" si="1">C10+C11</f>
        <v>195307</v>
      </c>
      <c r="D9" s="30">
        <f t="shared" si="1"/>
        <v>262139.80000000002</v>
      </c>
      <c r="E9" s="29">
        <f t="shared" si="1"/>
        <v>120408</v>
      </c>
      <c r="F9" s="31">
        <f t="shared" ref="F9:F43" si="2">E9/C9*100</f>
        <v>61.650632081799429</v>
      </c>
      <c r="G9" s="32">
        <f t="shared" ref="G9:G43" si="3">E9/D9*100</f>
        <v>45.932742757871942</v>
      </c>
    </row>
    <row r="10" spans="1:7" x14ac:dyDescent="0.2">
      <c r="A10" s="33"/>
      <c r="B10" s="34" t="s">
        <v>35</v>
      </c>
      <c r="C10" s="35">
        <v>56900</v>
      </c>
      <c r="D10" s="36">
        <v>61617.599999999999</v>
      </c>
      <c r="E10" s="35">
        <v>54091</v>
      </c>
      <c r="F10" s="37">
        <f t="shared" si="2"/>
        <v>95.063268892794369</v>
      </c>
      <c r="G10" s="38">
        <f t="shared" si="3"/>
        <v>87.784983511204601</v>
      </c>
    </row>
    <row r="11" spans="1:7" x14ac:dyDescent="0.2">
      <c r="A11" s="33"/>
      <c r="B11" s="39" t="s">
        <v>36</v>
      </c>
      <c r="C11" s="71">
        <v>138407</v>
      </c>
      <c r="D11" s="41">
        <v>200522.2</v>
      </c>
      <c r="E11" s="40">
        <v>66317</v>
      </c>
      <c r="F11" s="42">
        <f t="shared" si="2"/>
        <v>47.914484094012586</v>
      </c>
      <c r="G11" s="43">
        <f t="shared" si="3"/>
        <v>33.072148619953303</v>
      </c>
    </row>
    <row r="12" spans="1:7" x14ac:dyDescent="0.2">
      <c r="A12" s="27" t="s">
        <v>39</v>
      </c>
      <c r="B12" s="28" t="s">
        <v>40</v>
      </c>
      <c r="C12" s="29">
        <f>C13+C14</f>
        <v>50005</v>
      </c>
      <c r="D12" s="30">
        <f>SUM(D13:D14)</f>
        <v>70424.7</v>
      </c>
      <c r="E12" s="29">
        <f>SUM(E13:E14)</f>
        <v>25294</v>
      </c>
      <c r="F12" s="31">
        <f t="shared" si="2"/>
        <v>50.58294170582942</v>
      </c>
      <c r="G12" s="32">
        <f t="shared" si="3"/>
        <v>35.916375930603891</v>
      </c>
    </row>
    <row r="13" spans="1:7" x14ac:dyDescent="0.2">
      <c r="A13" s="33"/>
      <c r="B13" s="34" t="s">
        <v>35</v>
      </c>
      <c r="C13" s="35">
        <v>16200</v>
      </c>
      <c r="D13" s="36">
        <v>13553.2</v>
      </c>
      <c r="E13" s="35">
        <v>9421</v>
      </c>
      <c r="F13" s="37">
        <f t="shared" si="2"/>
        <v>58.154320987654316</v>
      </c>
      <c r="G13" s="38">
        <f t="shared" si="3"/>
        <v>69.511259333589109</v>
      </c>
    </row>
    <row r="14" spans="1:7" x14ac:dyDescent="0.2">
      <c r="A14" s="33"/>
      <c r="B14" s="39" t="s">
        <v>36</v>
      </c>
      <c r="C14" s="71">
        <v>33805</v>
      </c>
      <c r="D14" s="41">
        <v>56871.5</v>
      </c>
      <c r="E14" s="40">
        <v>15873</v>
      </c>
      <c r="F14" s="84">
        <f t="shared" si="2"/>
        <v>46.954592515900011</v>
      </c>
      <c r="G14" s="87">
        <f t="shared" si="3"/>
        <v>27.910288984816649</v>
      </c>
    </row>
    <row r="15" spans="1:7" x14ac:dyDescent="0.2">
      <c r="A15" s="27" t="s">
        <v>41</v>
      </c>
      <c r="B15" s="28" t="s">
        <v>42</v>
      </c>
      <c r="C15" s="29">
        <f>C16+C17</f>
        <v>535240</v>
      </c>
      <c r="D15" s="30">
        <f>SUM(D16:D17)</f>
        <v>718827.8</v>
      </c>
      <c r="E15" s="29">
        <f>SUM(E16:E17)</f>
        <v>624362</v>
      </c>
      <c r="F15" s="31">
        <f t="shared" si="2"/>
        <v>116.650848217622</v>
      </c>
      <c r="G15" s="32">
        <f t="shared" si="3"/>
        <v>86.858354671313492</v>
      </c>
    </row>
    <row r="16" spans="1:7" x14ac:dyDescent="0.2">
      <c r="A16" s="33"/>
      <c r="B16" s="34" t="s">
        <v>35</v>
      </c>
      <c r="C16" s="35">
        <v>192695</v>
      </c>
      <c r="D16" s="36">
        <v>291682.40000000002</v>
      </c>
      <c r="E16" s="35">
        <v>287490</v>
      </c>
      <c r="F16" s="37">
        <f t="shared" si="2"/>
        <v>149.19432263421467</v>
      </c>
      <c r="G16" s="38">
        <f t="shared" si="3"/>
        <v>98.562683247257965</v>
      </c>
    </row>
    <row r="17" spans="1:7" x14ac:dyDescent="0.2">
      <c r="A17" s="33"/>
      <c r="B17" s="39" t="s">
        <v>36</v>
      </c>
      <c r="C17" s="40">
        <v>342545</v>
      </c>
      <c r="D17" s="41">
        <v>427145.4</v>
      </c>
      <c r="E17" s="40">
        <v>336872</v>
      </c>
      <c r="F17" s="42">
        <f t="shared" si="2"/>
        <v>98.343867229123177</v>
      </c>
      <c r="G17" s="43">
        <f t="shared" si="3"/>
        <v>78.865885012457113</v>
      </c>
    </row>
    <row r="18" spans="1:7" x14ac:dyDescent="0.2">
      <c r="A18" s="27" t="s">
        <v>43</v>
      </c>
      <c r="B18" s="28" t="s">
        <v>44</v>
      </c>
      <c r="C18" s="29">
        <f>C19+C20</f>
        <v>149670</v>
      </c>
      <c r="D18" s="30">
        <f>SUM(D19:D20)</f>
        <v>178459.3</v>
      </c>
      <c r="E18" s="29">
        <f>SUM(E19:E20)</f>
        <v>158411</v>
      </c>
      <c r="F18" s="31">
        <f t="shared" si="2"/>
        <v>105.84018173314627</v>
      </c>
      <c r="G18" s="32">
        <f t="shared" si="3"/>
        <v>88.765897882598438</v>
      </c>
    </row>
    <row r="19" spans="1:7" x14ac:dyDescent="0.2">
      <c r="A19" s="33"/>
      <c r="B19" s="34" t="s">
        <v>35</v>
      </c>
      <c r="C19" s="35">
        <v>90607</v>
      </c>
      <c r="D19" s="36">
        <v>119396.3</v>
      </c>
      <c r="E19" s="35">
        <v>117785</v>
      </c>
      <c r="F19" s="37">
        <f t="shared" si="2"/>
        <v>129.99547496330305</v>
      </c>
      <c r="G19" s="38">
        <f t="shared" si="3"/>
        <v>98.650460692668034</v>
      </c>
    </row>
    <row r="20" spans="1:7" x14ac:dyDescent="0.2">
      <c r="A20" s="33"/>
      <c r="B20" s="39" t="s">
        <v>36</v>
      </c>
      <c r="C20" s="40">
        <v>59063</v>
      </c>
      <c r="D20" s="41">
        <v>59063</v>
      </c>
      <c r="E20" s="40">
        <f>40626</f>
        <v>40626</v>
      </c>
      <c r="F20" s="42">
        <f t="shared" si="2"/>
        <v>68.784179604828751</v>
      </c>
      <c r="G20" s="43">
        <f t="shared" si="3"/>
        <v>68.784179604828751</v>
      </c>
    </row>
    <row r="21" spans="1:7" x14ac:dyDescent="0.2">
      <c r="A21" s="27" t="s">
        <v>45</v>
      </c>
      <c r="B21" s="28" t="s">
        <v>46</v>
      </c>
      <c r="C21" s="29">
        <f t="shared" ref="C21:E21" si="4">C22+C23</f>
        <v>33145</v>
      </c>
      <c r="D21" s="30">
        <f t="shared" si="4"/>
        <v>46940.5</v>
      </c>
      <c r="E21" s="29">
        <f t="shared" si="4"/>
        <v>41349</v>
      </c>
      <c r="F21" s="31">
        <f t="shared" si="2"/>
        <v>124.75184794086589</v>
      </c>
      <c r="G21" s="32">
        <f t="shared" si="3"/>
        <v>88.088111545467129</v>
      </c>
    </row>
    <row r="22" spans="1:7" x14ac:dyDescent="0.2">
      <c r="A22" s="33"/>
      <c r="B22" s="34" t="s">
        <v>35</v>
      </c>
      <c r="C22" s="35">
        <v>25796</v>
      </c>
      <c r="D22" s="36">
        <v>35600.5</v>
      </c>
      <c r="E22" s="35">
        <v>31905</v>
      </c>
      <c r="F22" s="37">
        <f t="shared" si="2"/>
        <v>123.68196619630952</v>
      </c>
      <c r="G22" s="38">
        <f t="shared" si="3"/>
        <v>89.619527815620572</v>
      </c>
    </row>
    <row r="23" spans="1:7" x14ac:dyDescent="0.2">
      <c r="A23" s="33"/>
      <c r="B23" s="39" t="s">
        <v>36</v>
      </c>
      <c r="C23" s="40">
        <v>7349</v>
      </c>
      <c r="D23" s="41">
        <v>11340</v>
      </c>
      <c r="E23" s="40">
        <v>9444</v>
      </c>
      <c r="F23" s="42">
        <f t="shared" si="2"/>
        <v>128.50727990202748</v>
      </c>
      <c r="G23" s="43">
        <f t="shared" si="3"/>
        <v>83.280423280423278</v>
      </c>
    </row>
    <row r="24" spans="1:7" x14ac:dyDescent="0.2">
      <c r="A24" s="27" t="s">
        <v>47</v>
      </c>
      <c r="B24" s="28" t="s">
        <v>48</v>
      </c>
      <c r="C24" s="29">
        <f>C25+C26</f>
        <v>84090</v>
      </c>
      <c r="D24" s="29">
        <f>SUM(D25:D26)</f>
        <v>80395</v>
      </c>
      <c r="E24" s="29">
        <f>SUM(E25:E26)+0.1</f>
        <v>42537.1</v>
      </c>
      <c r="F24" s="31">
        <f t="shared" si="2"/>
        <v>50.585206326554875</v>
      </c>
      <c r="G24" s="32">
        <f t="shared" si="3"/>
        <v>52.910131227066358</v>
      </c>
    </row>
    <row r="25" spans="1:7" x14ac:dyDescent="0.2">
      <c r="A25" s="33"/>
      <c r="B25" s="34" t="s">
        <v>35</v>
      </c>
      <c r="C25" s="35">
        <v>12090</v>
      </c>
      <c r="D25" s="36">
        <v>8689</v>
      </c>
      <c r="E25" s="35">
        <v>8206</v>
      </c>
      <c r="F25" s="37">
        <f t="shared" si="2"/>
        <v>67.874276261373041</v>
      </c>
      <c r="G25" s="38">
        <f t="shared" si="3"/>
        <v>94.441247554379103</v>
      </c>
    </row>
    <row r="26" spans="1:7" x14ac:dyDescent="0.2">
      <c r="A26" s="33"/>
      <c r="B26" s="39" t="s">
        <v>36</v>
      </c>
      <c r="C26" s="40">
        <v>72000</v>
      </c>
      <c r="D26" s="41">
        <v>71706</v>
      </c>
      <c r="E26" s="40">
        <v>34331</v>
      </c>
      <c r="F26" s="42">
        <f t="shared" si="2"/>
        <v>47.681944444444447</v>
      </c>
      <c r="G26" s="43">
        <f t="shared" si="3"/>
        <v>47.877444007474971</v>
      </c>
    </row>
    <row r="27" spans="1:7" x14ac:dyDescent="0.2">
      <c r="A27" s="27" t="s">
        <v>49</v>
      </c>
      <c r="B27" s="28" t="s">
        <v>50</v>
      </c>
      <c r="C27" s="29">
        <f>C28+C29</f>
        <v>432180</v>
      </c>
      <c r="D27" s="30">
        <f>SUM(D28:D29)</f>
        <v>473768.7</v>
      </c>
      <c r="E27" s="29">
        <f>SUM(E28:E29)</f>
        <v>364808</v>
      </c>
      <c r="F27" s="31">
        <f t="shared" si="2"/>
        <v>84.411124994215371</v>
      </c>
      <c r="G27" s="32">
        <f t="shared" si="3"/>
        <v>77.001287759195563</v>
      </c>
    </row>
    <row r="28" spans="1:7" x14ac:dyDescent="0.2">
      <c r="A28" s="33"/>
      <c r="B28" s="34" t="s">
        <v>35</v>
      </c>
      <c r="C28" s="35">
        <v>13910</v>
      </c>
      <c r="D28" s="36">
        <v>42942</v>
      </c>
      <c r="E28" s="35">
        <v>38780</v>
      </c>
      <c r="F28" s="37">
        <f t="shared" si="2"/>
        <v>278.79223580158163</v>
      </c>
      <c r="G28" s="38">
        <f t="shared" si="3"/>
        <v>90.30785710958969</v>
      </c>
    </row>
    <row r="29" spans="1:7" x14ac:dyDescent="0.2">
      <c r="A29" s="33"/>
      <c r="B29" s="39" t="s">
        <v>36</v>
      </c>
      <c r="C29" s="40">
        <v>418270</v>
      </c>
      <c r="D29" s="41">
        <v>430826.7</v>
      </c>
      <c r="E29" s="40">
        <f>326028</f>
        <v>326028</v>
      </c>
      <c r="F29" s="42">
        <f t="shared" si="2"/>
        <v>77.94678078752959</v>
      </c>
      <c r="G29" s="43">
        <f t="shared" si="3"/>
        <v>75.67497557602627</v>
      </c>
    </row>
    <row r="30" spans="1:7" x14ac:dyDescent="0.2">
      <c r="A30" s="27" t="s">
        <v>51</v>
      </c>
      <c r="B30" s="28" t="s">
        <v>52</v>
      </c>
      <c r="C30" s="29">
        <f>C31+C32</f>
        <v>392545</v>
      </c>
      <c r="D30" s="30">
        <f>SUM(D31:D32)</f>
        <v>410436.1</v>
      </c>
      <c r="E30" s="29">
        <f>SUM(E31:E32)</f>
        <v>371167</v>
      </c>
      <c r="F30" s="31">
        <f t="shared" si="2"/>
        <v>94.554000178323506</v>
      </c>
      <c r="G30" s="32">
        <f t="shared" si="3"/>
        <v>90.432347447020376</v>
      </c>
    </row>
    <row r="31" spans="1:7" x14ac:dyDescent="0.2">
      <c r="A31" s="33"/>
      <c r="B31" s="34" t="s">
        <v>35</v>
      </c>
      <c r="C31" s="35">
        <v>321983</v>
      </c>
      <c r="D31" s="36">
        <v>353590.5</v>
      </c>
      <c r="E31" s="35">
        <v>319835</v>
      </c>
      <c r="F31" s="37">
        <f t="shared" si="2"/>
        <v>99.332884034250256</v>
      </c>
      <c r="G31" s="38">
        <f t="shared" si="3"/>
        <v>90.453504831153552</v>
      </c>
    </row>
    <row r="32" spans="1:7" x14ac:dyDescent="0.2">
      <c r="A32" s="33"/>
      <c r="B32" s="39" t="s">
        <v>36</v>
      </c>
      <c r="C32" s="40">
        <v>70562</v>
      </c>
      <c r="D32" s="41">
        <v>56845.599999999999</v>
      </c>
      <c r="E32" s="40">
        <v>51332</v>
      </c>
      <c r="F32" s="42">
        <f t="shared" si="2"/>
        <v>72.747371106261156</v>
      </c>
      <c r="G32" s="43">
        <f t="shared" si="3"/>
        <v>90.300744472747226</v>
      </c>
    </row>
    <row r="33" spans="1:10" x14ac:dyDescent="0.2">
      <c r="A33" s="27" t="s">
        <v>53</v>
      </c>
      <c r="B33" s="28" t="s">
        <v>54</v>
      </c>
      <c r="C33" s="29">
        <f t="shared" ref="C33:E33" si="5">C34+C35</f>
        <v>460</v>
      </c>
      <c r="D33" s="30">
        <f t="shared" si="5"/>
        <v>47603.3</v>
      </c>
      <c r="E33" s="29">
        <f t="shared" si="5"/>
        <v>40957</v>
      </c>
      <c r="F33" s="31">
        <f t="shared" si="2"/>
        <v>8903.6956521739121</v>
      </c>
      <c r="G33" s="32">
        <f t="shared" si="3"/>
        <v>86.03815281713662</v>
      </c>
    </row>
    <row r="34" spans="1:10" x14ac:dyDescent="0.2">
      <c r="A34" s="33"/>
      <c r="B34" s="34" t="s">
        <v>35</v>
      </c>
      <c r="C34" s="35">
        <v>460</v>
      </c>
      <c r="D34" s="36">
        <v>34599.599999999999</v>
      </c>
      <c r="E34" s="35">
        <v>40957</v>
      </c>
      <c r="F34" s="37">
        <f t="shared" si="2"/>
        <v>8903.6956521739121</v>
      </c>
      <c r="G34" s="38">
        <f t="shared" si="3"/>
        <v>118.37420085781338</v>
      </c>
    </row>
    <row r="35" spans="1:10" ht="13.5" thickBot="1" x14ac:dyDescent="0.25">
      <c r="A35" s="44"/>
      <c r="B35" s="45" t="s">
        <v>36</v>
      </c>
      <c r="C35" s="46">
        <v>0</v>
      </c>
      <c r="D35" s="47">
        <v>13003.7</v>
      </c>
      <c r="E35" s="46">
        <v>0</v>
      </c>
      <c r="F35" s="48">
        <v>0</v>
      </c>
      <c r="G35" s="49">
        <v>0</v>
      </c>
    </row>
    <row r="36" spans="1:10" ht="16.5" thickTop="1" x14ac:dyDescent="0.25">
      <c r="A36" s="50"/>
      <c r="B36" s="51" t="s">
        <v>55</v>
      </c>
      <c r="C36" s="52">
        <f t="shared" ref="C36:E37" si="6">C7+C10+C13+C16+C19+C22+C25+C28+C31+C34</f>
        <v>738540</v>
      </c>
      <c r="D36" s="53">
        <f t="shared" si="6"/>
        <v>971661.4</v>
      </c>
      <c r="E36" s="52">
        <f t="shared" si="6"/>
        <v>915249</v>
      </c>
      <c r="F36" s="54">
        <f t="shared" si="2"/>
        <v>123.92680152733773</v>
      </c>
      <c r="G36" s="55">
        <f t="shared" si="3"/>
        <v>94.194232682290348</v>
      </c>
      <c r="I36" s="56"/>
    </row>
    <row r="37" spans="1:10" ht="16.5" thickBot="1" x14ac:dyDescent="0.3">
      <c r="A37" s="57"/>
      <c r="B37" s="58" t="s">
        <v>56</v>
      </c>
      <c r="C37" s="59">
        <f t="shared" si="6"/>
        <v>1152001</v>
      </c>
      <c r="D37" s="60">
        <f t="shared" si="6"/>
        <v>1329631.6000000001</v>
      </c>
      <c r="E37" s="59">
        <f>E8+E11+E14+E17+E20+E23+E26+E29+E32+E35</f>
        <v>881851</v>
      </c>
      <c r="F37" s="61">
        <f t="shared" si="2"/>
        <v>76.549499523003888</v>
      </c>
      <c r="G37" s="62">
        <f t="shared" si="3"/>
        <v>66.322957426703752</v>
      </c>
    </row>
    <row r="38" spans="1:10" ht="17.25" thickTop="1" thickBot="1" x14ac:dyDescent="0.3">
      <c r="A38" s="63"/>
      <c r="B38" s="64" t="s">
        <v>57</v>
      </c>
      <c r="C38" s="65">
        <f t="shared" ref="C38:E38" si="7">C36+C37</f>
        <v>1890541</v>
      </c>
      <c r="D38" s="66">
        <f t="shared" si="7"/>
        <v>2301293</v>
      </c>
      <c r="E38" s="65">
        <f t="shared" si="7"/>
        <v>1797100</v>
      </c>
      <c r="F38" s="67">
        <f t="shared" si="2"/>
        <v>95.057446519276752</v>
      </c>
      <c r="G38" s="68">
        <f t="shared" si="3"/>
        <v>78.090881952015664</v>
      </c>
      <c r="I38" s="12"/>
      <c r="J38" s="12"/>
    </row>
    <row r="39" spans="1:10" ht="17.25" thickTop="1" thickBot="1" x14ac:dyDescent="0.3">
      <c r="A39" s="72"/>
      <c r="B39" s="73" t="s">
        <v>61</v>
      </c>
      <c r="C39" s="74">
        <f>'Příjmy k 31.12.2018  '!B45-'Výdaje k 31.12.2018    '!C38</f>
        <v>-1324647</v>
      </c>
      <c r="D39" s="83">
        <f>'Příjmy k 31.12.2018  '!C45-'Výdaje k 31.12.2018    '!D38</f>
        <v>-1336221.6000000001</v>
      </c>
      <c r="E39" s="74">
        <f>'Příjmy k 31.12.2018  '!D45-'Výdaje k 31.12.2018    '!E38</f>
        <v>-813582.4</v>
      </c>
      <c r="F39" s="88">
        <f t="shared" si="2"/>
        <v>61.418808180594532</v>
      </c>
      <c r="G39" s="89">
        <f t="shared" si="3"/>
        <v>60.88678704190982</v>
      </c>
    </row>
    <row r="40" spans="1:10" ht="16.5" thickTop="1" x14ac:dyDescent="0.25">
      <c r="A40" s="75"/>
      <c r="B40" s="76" t="s">
        <v>62</v>
      </c>
      <c r="C40" s="77">
        <f>SUM(C41:C46)</f>
        <v>1324647</v>
      </c>
      <c r="D40" s="78">
        <f>SUM(D41:D46)</f>
        <v>1336221.6000000001</v>
      </c>
      <c r="E40" s="77">
        <f>SUM(E41:E46)</f>
        <v>813582</v>
      </c>
      <c r="F40" s="85">
        <f t="shared" si="2"/>
        <v>61.41877798387042</v>
      </c>
      <c r="G40" s="79">
        <f t="shared" si="3"/>
        <v>60.88675710675534</v>
      </c>
    </row>
    <row r="41" spans="1:10" x14ac:dyDescent="0.2">
      <c r="A41" s="80"/>
      <c r="B41" s="81" t="s">
        <v>63</v>
      </c>
      <c r="C41" s="40">
        <v>0</v>
      </c>
      <c r="D41" s="41">
        <v>0</v>
      </c>
      <c r="E41" s="40">
        <v>0</v>
      </c>
      <c r="F41" s="84">
        <v>0</v>
      </c>
      <c r="G41" s="43">
        <v>0</v>
      </c>
    </row>
    <row r="42" spans="1:10" x14ac:dyDescent="0.2">
      <c r="A42" s="80"/>
      <c r="B42" s="81" t="s">
        <v>64</v>
      </c>
      <c r="C42" s="40">
        <v>0</v>
      </c>
      <c r="D42" s="41">
        <v>0</v>
      </c>
      <c r="E42" s="40">
        <v>0</v>
      </c>
      <c r="F42" s="84">
        <v>0</v>
      </c>
      <c r="G42" s="43">
        <v>0</v>
      </c>
    </row>
    <row r="43" spans="1:10" x14ac:dyDescent="0.2">
      <c r="A43" s="80"/>
      <c r="B43" s="81" t="s">
        <v>65</v>
      </c>
      <c r="C43" s="40">
        <v>552647</v>
      </c>
      <c r="D43" s="41">
        <v>564221.6</v>
      </c>
      <c r="E43" s="40">
        <v>520831</v>
      </c>
      <c r="F43" s="84">
        <f t="shared" si="2"/>
        <v>94.242979695899905</v>
      </c>
      <c r="G43" s="43">
        <f t="shared" si="3"/>
        <v>92.309652803083054</v>
      </c>
    </row>
    <row r="44" spans="1:10" x14ac:dyDescent="0.2">
      <c r="A44" s="80"/>
      <c r="B44" s="81" t="s">
        <v>66</v>
      </c>
      <c r="C44" s="40"/>
      <c r="D44" s="41"/>
      <c r="E44" s="40"/>
      <c r="F44" s="84"/>
      <c r="G44" s="43"/>
    </row>
    <row r="45" spans="1:10" x14ac:dyDescent="0.2">
      <c r="A45" s="80"/>
      <c r="B45" s="81" t="s">
        <v>82</v>
      </c>
      <c r="C45" s="40">
        <v>772000</v>
      </c>
      <c r="D45" s="41">
        <v>772000</v>
      </c>
      <c r="E45" s="40">
        <v>289238</v>
      </c>
      <c r="F45" s="84">
        <f t="shared" ref="F45" si="8">E45/C45*100</f>
        <v>37.466062176165806</v>
      </c>
      <c r="G45" s="43">
        <f t="shared" ref="G45" si="9">E45/D45*100</f>
        <v>37.466062176165806</v>
      </c>
    </row>
    <row r="46" spans="1:10" ht="13.5" thickBot="1" x14ac:dyDescent="0.25">
      <c r="A46" s="90"/>
      <c r="B46" s="91" t="s">
        <v>67</v>
      </c>
      <c r="C46" s="92">
        <v>0</v>
      </c>
      <c r="D46" s="82">
        <v>0</v>
      </c>
      <c r="E46" s="92">
        <v>3513</v>
      </c>
      <c r="F46" s="93">
        <v>0</v>
      </c>
      <c r="G46" s="94">
        <v>0</v>
      </c>
    </row>
  </sheetData>
  <mergeCells count="1">
    <mergeCell ref="C1:E1"/>
  </mergeCells>
  <printOptions horizontalCentered="1" verticalCentered="1"/>
  <pageMargins left="0.59055118110236227" right="0.59055118110236227" top="0.19685039370078741" bottom="0.19685039370078741" header="0.11811023622047245" footer="0.19685039370078741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Příjmy k 31.12.2018  </vt:lpstr>
      <vt:lpstr>Výdaje k 31.12.2018  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P08x4050</dc:creator>
  <cp:lastModifiedBy>Zajacová Jana</cp:lastModifiedBy>
  <cp:lastPrinted>2019-05-28T06:29:37Z</cp:lastPrinted>
  <dcterms:created xsi:type="dcterms:W3CDTF">2017-03-13T09:33:55Z</dcterms:created>
  <dcterms:modified xsi:type="dcterms:W3CDTF">2019-06-13T05:13:37Z</dcterms:modified>
</cp:coreProperties>
</file>