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75419079_pism175419079/"/>
    </mc:Choice>
  </mc:AlternateContent>
  <xr:revisionPtr revIDLastSave="0" documentId="13_ncr:1_{2741EDC1-5654-4C17-AD66-58D5E7BE2238}" xr6:coauthVersionLast="41" xr6:coauthVersionMax="41" xr10:uidLastSave="{00000000-0000-0000-0000-000000000000}"/>
  <bookViews>
    <workbookView xWindow="-120" yWindow="-120" windowWidth="19440" windowHeight="15000" tabRatio="786" xr2:uid="{00000000-000D-0000-FFFF-FFFF00000000}"/>
  </bookViews>
  <sheets>
    <sheet name="Příjmy" sheetId="28" r:id="rId1"/>
    <sheet name="Výdaje" sheetId="27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28" l="1"/>
  <c r="C20" i="28"/>
  <c r="E37" i="27" l="1"/>
  <c r="D36" i="28" l="1"/>
  <c r="E12" i="27" l="1"/>
  <c r="F14" i="27"/>
  <c r="D35" i="28" l="1"/>
  <c r="D33" i="28"/>
  <c r="B31" i="28"/>
  <c r="D27" i="28"/>
  <c r="D26" i="28"/>
  <c r="D25" i="28"/>
  <c r="D24" i="28"/>
  <c r="D23" i="28"/>
  <c r="D22" i="28"/>
  <c r="D21" i="28"/>
  <c r="B20" i="28"/>
  <c r="D18" i="28"/>
  <c r="D17" i="28"/>
  <c r="D16" i="28"/>
  <c r="D15" i="28"/>
  <c r="D14" i="28"/>
  <c r="D13" i="28"/>
  <c r="D12" i="28"/>
  <c r="C11" i="28"/>
  <c r="C38" i="28" s="1"/>
  <c r="B11" i="28"/>
  <c r="D20" i="28" l="1"/>
  <c r="B38" i="28"/>
  <c r="B40" i="28" s="1"/>
  <c r="D40" i="28" s="1"/>
  <c r="D31" i="28"/>
  <c r="D11" i="28"/>
  <c r="D38" i="28" l="1"/>
  <c r="F7" i="27" l="1"/>
  <c r="F10" i="27"/>
  <c r="F11" i="27"/>
  <c r="F13" i="27"/>
  <c r="F16" i="27"/>
  <c r="F17" i="27"/>
  <c r="F19" i="27"/>
  <c r="F20" i="27"/>
  <c r="F22" i="27"/>
  <c r="F23" i="27"/>
  <c r="F25" i="27"/>
  <c r="F26" i="27"/>
  <c r="F28" i="27"/>
  <c r="F29" i="27"/>
  <c r="F31" i="27"/>
  <c r="F32" i="27"/>
  <c r="F34" i="27"/>
  <c r="E36" i="27"/>
  <c r="E38" i="27" s="1"/>
  <c r="E39" i="27" s="1"/>
  <c r="E33" i="27"/>
  <c r="F33" i="27" s="1"/>
  <c r="E30" i="27"/>
  <c r="E27" i="27"/>
  <c r="E24" i="27"/>
  <c r="E21" i="27"/>
  <c r="E18" i="27"/>
  <c r="F18" i="27" s="1"/>
  <c r="E15" i="27"/>
  <c r="E9" i="27"/>
  <c r="E6" i="27"/>
  <c r="C40" i="27"/>
  <c r="D37" i="27"/>
  <c r="F37" i="27" s="1"/>
  <c r="C37" i="27"/>
  <c r="D36" i="27"/>
  <c r="C34" i="27"/>
  <c r="C33" i="27" s="1"/>
  <c r="C31" i="27"/>
  <c r="C30" i="27" s="1"/>
  <c r="C28" i="27"/>
  <c r="C27" i="27" s="1"/>
  <c r="C25" i="27"/>
  <c r="C24" i="27" s="1"/>
  <c r="C22" i="27"/>
  <c r="C21" i="27" s="1"/>
  <c r="C19" i="27"/>
  <c r="C18" i="27" s="1"/>
  <c r="C16" i="27"/>
  <c r="C15" i="27" s="1"/>
  <c r="C13" i="27"/>
  <c r="C12" i="27" s="1"/>
  <c r="C10" i="27"/>
  <c r="C9" i="27" s="1"/>
  <c r="C7" i="27"/>
  <c r="F30" i="27" l="1"/>
  <c r="F21" i="27"/>
  <c r="F12" i="27"/>
  <c r="F6" i="27"/>
  <c r="F9" i="27"/>
  <c r="F24" i="27"/>
  <c r="F15" i="27"/>
  <c r="F27" i="27"/>
  <c r="F36" i="27"/>
  <c r="D38" i="27"/>
  <c r="D39" i="27" s="1"/>
  <c r="C36" i="27"/>
  <c r="C38" i="27" s="1"/>
  <c r="C39" i="27" s="1"/>
  <c r="C6" i="27"/>
  <c r="F38" i="27" l="1"/>
</calcChain>
</file>

<file path=xl/sharedStrings.xml><?xml version="1.0" encoding="utf-8"?>
<sst xmlns="http://schemas.openxmlformats.org/spreadsheetml/2006/main" count="104" uniqueCount="78">
  <si>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</si>
  <si>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</si>
  <si>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</si>
  <si>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</si>
  <si>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</si>
  <si>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</si>
  <si>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</si>
  <si>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</si>
  <si>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</si>
  <si>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</si>
  <si>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</si>
  <si>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</si>
  <si>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</si>
  <si>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</si>
  <si>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</si>
  <si>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</si>
  <si>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</si>
  <si>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</si>
  <si>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</si>
  <si>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</si>
  <si>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</si>
  <si>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</si>
  <si>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</si>
  <si>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</si>
  <si>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</si>
  <si>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</si>
  <si>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</si>
  <si>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</si>
  <si>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</si>
  <si>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</si>
  <si>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</si>
  <si>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</si>
  <si>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                                                        (v tis. Kč)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</si>
  <si>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</si>
  <si>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</si>
  <si>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</si>
  <si>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</si>
  <si>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pobytové poplatky (místní poplatek za lázeňský nebo rekreační pobyt)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</si>
  <si>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</si>
  <si>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</si>
  <si>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1345 - místní poplatek z ubytovací kapacity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</si>
  <si>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</si>
  <si>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</si>
  <si>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</si>
  <si>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</si>
  <si>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</si>
  <si>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</si>
  <si>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</si>
  <si>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</si>
  <si>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</si>
  <si>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</si>
  <si>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</si>
  <si>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</si>
  <si>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</si>
  <si>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</si>
  <si>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</si>
  <si>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</si>
  <si>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</si>
  <si>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</si>
  <si>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</si>
  <si>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</si>
  <si>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</si>
  <si>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</si>
  <si>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</si>
  <si>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</si>
  <si>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 xml:space="preserve">           pol. 2329 - ostatní nedaňové příjmy jinde nezařazené</t>
  </si>
  <si>
    <t>na rok 2018</t>
  </si>
  <si>
    <t>Příloha č. 2</t>
  </si>
  <si>
    <t>Přijaté dotace v roce 2017 a cenné papíry</t>
  </si>
  <si>
    <t>Příjmy celkem (po konsolidaci), přijaté dotace 2017 a cenné papíry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</si>
  <si>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</si>
  <si>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</si>
  <si>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>Návrh Rozpočtu městské části Praha 8 na rok 2019</t>
  </si>
  <si>
    <t>na rok 2019</t>
  </si>
  <si>
    <t>2019/2018</t>
  </si>
  <si>
    <t>Zastupitelstva městské části Praha 8</t>
  </si>
  <si>
    <t>ze dne 13. března 2019</t>
  </si>
  <si>
    <t>usnesení č. Usn ZMC  003/2019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</si>
</sst>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8"/>
      <name val="Arial CE"/>
      <charset val="238"/>
    </font>
    <font>
      <sz val="10"/>
      <color indexed="57"/>
      <name val="Arial CE"/>
      <family val="2"/>
      <charset val="238"/>
    </font>
    <font>
      <b/>
      <sz val="12"/>
      <color rgb="FFFF0000"/>
      <name val="Arial CE"/>
      <charset val="238"/>
    </font>
    <font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5" fillId="0" borderId="0" xfId="2" applyFont="1" applyAlignment="1">
      <alignment horizontal="right"/>
    </xf>
    <xf numFmtId="0" fontId="10" fillId="0" borderId="0" xfId="1" applyFont="1"/>
    <xf numFmtId="0" fontId="7" fillId="0" borderId="0" xfId="1" applyFont="1"/>
    <xf numFmtId="0" fontId="13" fillId="0" borderId="0" xfId="1" applyFont="1"/>
    <xf numFmtId="3" fontId="7" fillId="0" borderId="0" xfId="1" applyNumberFormat="1" applyFont="1"/>
    <xf numFmtId="3" fontId="10" fillId="0" borderId="0" xfId="1" applyNumberFormat="1" applyFont="1"/>
    <xf numFmtId="3" fontId="13" fillId="0" borderId="0" xfId="1" applyNumberFormat="1" applyFont="1"/>
    <xf numFmtId="0" fontId="1" fillId="0" borderId="0" xfId="2"/>
    <xf numFmtId="0" fontId="6" fillId="0" borderId="0" xfId="2" applyFont="1"/>
    <xf numFmtId="0" fontId="3" fillId="0" borderId="0" xfId="2" applyFont="1"/>
    <xf numFmtId="164" fontId="3" fillId="0" borderId="0" xfId="2" applyNumberFormat="1" applyFont="1"/>
    <xf numFmtId="164" fontId="7" fillId="0" borderId="0" xfId="2" applyNumberFormat="1" applyFont="1"/>
    <xf numFmtId="3" fontId="1" fillId="0" borderId="0" xfId="1" applyNumberFormat="1"/>
    <xf numFmtId="164" fontId="13" fillId="0" borderId="0" xfId="1" applyNumberFormat="1" applyFont="1"/>
    <xf numFmtId="4" fontId="2" fillId="0" borderId="0" xfId="1" applyNumberFormat="1" applyFont="1"/>
    <xf numFmtId="4" fontId="7" fillId="0" borderId="0" xfId="1" applyNumberFormat="1" applyFont="1"/>
    <xf numFmtId="4" fontId="1" fillId="0" borderId="0" xfId="1" applyNumberFormat="1"/>
    <xf numFmtId="0" fontId="1" fillId="0" borderId="0" xfId="1"/>
    <xf numFmtId="0" fontId="14" fillId="0" borderId="0" xfId="1" applyFont="1"/>
    <xf numFmtId="3" fontId="2" fillId="0" borderId="0" xfId="1" applyNumberFormat="1" applyFont="1"/>
    <xf numFmtId="0" fontId="6" fillId="2" borderId="43" xfId="2" applyFont="1" applyFill="1" applyBorder="1"/>
    <xf numFmtId="0" fontId="6" fillId="2" borderId="44" xfId="2" applyFont="1" applyFill="1" applyBorder="1" applyAlignment="1">
      <alignment horizontal="center"/>
    </xf>
    <xf numFmtId="0" fontId="6" fillId="2" borderId="25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4" fillId="2" borderId="45" xfId="2" applyFont="1" applyFill="1" applyBorder="1"/>
    <xf numFmtId="0" fontId="7" fillId="2" borderId="46" xfId="2" applyFont="1" applyFill="1" applyBorder="1" applyAlignment="1">
      <alignment horizontal="center"/>
    </xf>
    <xf numFmtId="0" fontId="6" fillId="2" borderId="17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6" fillId="2" borderId="47" xfId="2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4" fillId="2" borderId="48" xfId="2" applyFont="1" applyFill="1" applyBorder="1"/>
    <xf numFmtId="4" fontId="2" fillId="2" borderId="26" xfId="1" applyNumberFormat="1" applyFont="1" applyFill="1" applyBorder="1" applyAlignment="1">
      <alignment horizontal="right"/>
    </xf>
    <xf numFmtId="0" fontId="3" fillId="2" borderId="9" xfId="2" applyFont="1" applyFill="1" applyBorder="1" applyAlignment="1">
      <alignment horizontal="left"/>
    </xf>
    <xf numFmtId="4" fontId="3" fillId="2" borderId="26" xfId="1" applyNumberFormat="1" applyFont="1" applyFill="1" applyBorder="1" applyAlignment="1">
      <alignment horizontal="right"/>
    </xf>
    <xf numFmtId="0" fontId="3" fillId="2" borderId="9" xfId="2" applyFont="1" applyFill="1" applyBorder="1"/>
    <xf numFmtId="0" fontId="15" fillId="2" borderId="9" xfId="2" applyFont="1" applyFill="1" applyBorder="1"/>
    <xf numFmtId="3" fontId="1" fillId="2" borderId="49" xfId="2" applyNumberFormat="1" applyFill="1" applyBorder="1"/>
    <xf numFmtId="0" fontId="4" fillId="2" borderId="50" xfId="2" applyFont="1" applyFill="1" applyBorder="1"/>
    <xf numFmtId="3" fontId="4" fillId="2" borderId="49" xfId="2" applyNumberFormat="1" applyFont="1" applyFill="1" applyBorder="1"/>
    <xf numFmtId="0" fontId="4" fillId="2" borderId="9" xfId="2" applyFont="1" applyFill="1" applyBorder="1"/>
    <xf numFmtId="3" fontId="2" fillId="2" borderId="49" xfId="2" applyNumberFormat="1" applyFont="1" applyFill="1" applyBorder="1"/>
    <xf numFmtId="3" fontId="2" fillId="2" borderId="26" xfId="2" applyNumberFormat="1" applyFont="1" applyFill="1" applyBorder="1"/>
    <xf numFmtId="3" fontId="4" fillId="2" borderId="51" xfId="2" applyNumberFormat="1" applyFont="1" applyFill="1" applyBorder="1"/>
    <xf numFmtId="4" fontId="2" fillId="2" borderId="15" xfId="1" applyNumberFormat="1" applyFont="1" applyFill="1" applyBorder="1" applyAlignment="1">
      <alignment horizontal="right"/>
    </xf>
    <xf numFmtId="0" fontId="3" fillId="2" borderId="45" xfId="2" applyFont="1" applyFill="1" applyBorder="1"/>
    <xf numFmtId="3" fontId="3" fillId="2" borderId="10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3" fontId="3" fillId="2" borderId="11" xfId="2" applyNumberFormat="1" applyFont="1" applyFill="1" applyBorder="1"/>
    <xf numFmtId="4" fontId="3" fillId="2" borderId="52" xfId="1" applyNumberFormat="1" applyFont="1" applyFill="1" applyBorder="1" applyAlignment="1">
      <alignment horizontal="right"/>
    </xf>
    <xf numFmtId="0" fontId="3" fillId="2" borderId="53" xfId="2" applyFont="1" applyFill="1" applyBorder="1"/>
    <xf numFmtId="4" fontId="3" fillId="2" borderId="23" xfId="1" applyNumberFormat="1" applyFont="1" applyFill="1" applyBorder="1" applyAlignment="1">
      <alignment horizontal="right"/>
    </xf>
    <xf numFmtId="0" fontId="1" fillId="2" borderId="18" xfId="1" applyFill="1" applyBorder="1"/>
    <xf numFmtId="0" fontId="1" fillId="2" borderId="19" xfId="1" applyFill="1" applyBorder="1"/>
    <xf numFmtId="0" fontId="6" fillId="2" borderId="1" xfId="2" applyFont="1" applyFill="1" applyBorder="1" applyAlignment="1">
      <alignment horizontal="center"/>
    </xf>
    <xf numFmtId="0" fontId="2" fillId="2" borderId="20" xfId="1" applyFont="1" applyFill="1" applyBorder="1" applyAlignment="1">
      <alignment horizontal="left"/>
    </xf>
    <xf numFmtId="0" fontId="11" fillId="2" borderId="20" xfId="1" applyFont="1" applyFill="1" applyBorder="1"/>
    <xf numFmtId="0" fontId="7" fillId="2" borderId="3" xfId="2" applyFont="1" applyFill="1" applyBorder="1" applyAlignment="1">
      <alignment horizontal="center"/>
    </xf>
    <xf numFmtId="0" fontId="12" fillId="2" borderId="21" xfId="1" applyFont="1" applyFill="1" applyBorder="1" applyAlignment="1">
      <alignment horizontal="center"/>
    </xf>
    <xf numFmtId="0" fontId="1" fillId="2" borderId="22" xfId="1" applyFill="1" applyBorder="1"/>
    <xf numFmtId="0" fontId="6" fillId="2" borderId="6" xfId="2" applyFont="1" applyFill="1" applyBorder="1" applyAlignment="1">
      <alignment horizontal="center"/>
    </xf>
    <xf numFmtId="0" fontId="9" fillId="2" borderId="20" xfId="1" applyFont="1" applyFill="1" applyBorder="1" applyAlignment="1">
      <alignment horizontal="center"/>
    </xf>
    <xf numFmtId="0" fontId="1" fillId="2" borderId="0" xfId="1" applyFill="1"/>
    <xf numFmtId="0" fontId="10" fillId="2" borderId="12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6" xfId="1" applyFont="1" applyFill="1" applyBorder="1"/>
    <xf numFmtId="3" fontId="7" fillId="2" borderId="14" xfId="1" applyNumberFormat="1" applyFont="1" applyFill="1" applyBorder="1"/>
    <xf numFmtId="3" fontId="7" fillId="2" borderId="16" xfId="1" applyNumberFormat="1" applyFont="1" applyFill="1" applyBorder="1"/>
    <xf numFmtId="49" fontId="1" fillId="2" borderId="9" xfId="1" applyNumberFormat="1" applyFill="1" applyBorder="1" applyAlignment="1">
      <alignment horizontal="center"/>
    </xf>
    <xf numFmtId="0" fontId="1" fillId="2" borderId="16" xfId="1" applyFill="1" applyBorder="1"/>
    <xf numFmtId="3" fontId="1" fillId="2" borderId="14" xfId="1" applyNumberFormat="1" applyFill="1" applyBorder="1"/>
    <xf numFmtId="3" fontId="1" fillId="2" borderId="16" xfId="1" applyNumberFormat="1" applyFill="1" applyBorder="1"/>
    <xf numFmtId="49" fontId="1" fillId="2" borderId="28" xfId="1" applyNumberFormat="1" applyFill="1" applyBorder="1" applyAlignment="1">
      <alignment horizontal="center"/>
    </xf>
    <xf numFmtId="0" fontId="1" fillId="2" borderId="34" xfId="1" applyFill="1" applyBorder="1"/>
    <xf numFmtId="3" fontId="1" fillId="2" borderId="30" xfId="1" applyNumberFormat="1" applyFill="1" applyBorder="1"/>
    <xf numFmtId="3" fontId="1" fillId="2" borderId="34" xfId="1" applyNumberFormat="1" applyFill="1" applyBorder="1"/>
    <xf numFmtId="0" fontId="8" fillId="2" borderId="35" xfId="1" applyFont="1" applyFill="1" applyBorder="1" applyAlignment="1">
      <alignment horizontal="center"/>
    </xf>
    <xf numFmtId="0" fontId="2" fillId="2" borderId="36" xfId="1" applyFont="1" applyFill="1" applyBorder="1"/>
    <xf numFmtId="3" fontId="4" fillId="2" borderId="37" xfId="1" applyNumberFormat="1" applyFont="1" applyFill="1" applyBorder="1"/>
    <xf numFmtId="3" fontId="4" fillId="2" borderId="36" xfId="1" applyNumberFormat="1" applyFont="1" applyFill="1" applyBorder="1"/>
    <xf numFmtId="0" fontId="8" fillId="2" borderId="29" xfId="1" applyFont="1" applyFill="1" applyBorder="1" applyAlignment="1">
      <alignment horizontal="center"/>
    </xf>
    <xf numFmtId="0" fontId="2" fillId="2" borderId="38" xfId="1" applyFont="1" applyFill="1" applyBorder="1"/>
    <xf numFmtId="3" fontId="2" fillId="2" borderId="32" xfId="1" applyNumberFormat="1" applyFont="1" applyFill="1" applyBorder="1"/>
    <xf numFmtId="3" fontId="2" fillId="2" borderId="38" xfId="1" applyNumberFormat="1" applyFont="1" applyFill="1" applyBorder="1"/>
    <xf numFmtId="0" fontId="10" fillId="2" borderId="39" xfId="1" applyFont="1" applyFill="1" applyBorder="1"/>
    <xf numFmtId="0" fontId="2" fillId="2" borderId="40" xfId="1" applyFont="1" applyFill="1" applyBorder="1"/>
    <xf numFmtId="3" fontId="2" fillId="2" borderId="40" xfId="1" applyNumberFormat="1" applyFont="1" applyFill="1" applyBorder="1"/>
    <xf numFmtId="0" fontId="1" fillId="2" borderId="28" xfId="1" applyFill="1" applyBorder="1" applyAlignment="1">
      <alignment horizontal="center"/>
    </xf>
    <xf numFmtId="0" fontId="2" fillId="2" borderId="41" xfId="1" applyFont="1" applyFill="1" applyBorder="1"/>
    <xf numFmtId="3" fontId="2" fillId="2" borderId="34" xfId="1" applyNumberFormat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/>
    <xf numFmtId="3" fontId="2" fillId="2" borderId="36" xfId="1" applyNumberFormat="1" applyFont="1" applyFill="1" applyBorder="1"/>
    <xf numFmtId="0" fontId="1" fillId="2" borderId="9" xfId="1" applyFill="1" applyBorder="1" applyAlignment="1">
      <alignment horizontal="center"/>
    </xf>
    <xf numFmtId="0" fontId="1" fillId="2" borderId="13" xfId="1" applyFill="1" applyBorder="1"/>
    <xf numFmtId="0" fontId="1" fillId="2" borderId="5" xfId="1" applyFill="1" applyBorder="1" applyAlignment="1">
      <alignment horizontal="center"/>
    </xf>
    <xf numFmtId="3" fontId="1" fillId="2" borderId="24" xfId="1" applyNumberFormat="1" applyFill="1" applyBorder="1"/>
    <xf numFmtId="0" fontId="10" fillId="2" borderId="26" xfId="1" applyFont="1" applyFill="1" applyBorder="1"/>
    <xf numFmtId="4" fontId="7" fillId="2" borderId="15" xfId="1" applyNumberFormat="1" applyFont="1" applyFill="1" applyBorder="1"/>
    <xf numFmtId="4" fontId="1" fillId="2" borderId="15" xfId="1" applyNumberFormat="1" applyFill="1" applyBorder="1"/>
    <xf numFmtId="4" fontId="1" fillId="2" borderId="23" xfId="1" applyNumberFormat="1" applyFill="1" applyBorder="1"/>
    <xf numFmtId="4" fontId="2" fillId="2" borderId="42" xfId="1" applyNumberFormat="1" applyFont="1" applyFill="1" applyBorder="1"/>
    <xf numFmtId="4" fontId="2" fillId="2" borderId="27" xfId="1" applyNumberFormat="1" applyFont="1" applyFill="1" applyBorder="1"/>
    <xf numFmtId="4" fontId="2" fillId="2" borderId="4" xfId="1" applyNumberFormat="1" applyFont="1" applyFill="1" applyBorder="1"/>
    <xf numFmtId="4" fontId="2" fillId="2" borderId="33" xfId="1" applyNumberFormat="1" applyFont="1" applyFill="1" applyBorder="1"/>
    <xf numFmtId="2" fontId="8" fillId="2" borderId="31" xfId="1" applyNumberFormat="1" applyFont="1" applyFill="1" applyBorder="1"/>
    <xf numFmtId="3" fontId="4" fillId="2" borderId="54" xfId="2" applyNumberFormat="1" applyFont="1" applyFill="1" applyBorder="1"/>
    <xf numFmtId="3" fontId="3" fillId="2" borderId="14" xfId="2" applyNumberFormat="1" applyFont="1" applyFill="1" applyBorder="1"/>
    <xf numFmtId="0" fontId="3" fillId="2" borderId="50" xfId="2" applyFont="1" applyFill="1" applyBorder="1"/>
    <xf numFmtId="3" fontId="1" fillId="2" borderId="17" xfId="1" applyNumberFormat="1" applyFill="1" applyBorder="1"/>
    <xf numFmtId="0" fontId="3" fillId="2" borderId="14" xfId="2" applyFont="1" applyFill="1" applyBorder="1"/>
    <xf numFmtId="4" fontId="16" fillId="0" borderId="0" xfId="1" applyNumberFormat="1" applyFont="1"/>
    <xf numFmtId="4" fontId="3" fillId="2" borderId="15" xfId="1" applyNumberFormat="1" applyFont="1" applyFill="1" applyBorder="1" applyAlignment="1">
      <alignment horizontal="right"/>
    </xf>
    <xf numFmtId="0" fontId="4" fillId="2" borderId="28" xfId="2" applyFont="1" applyFill="1" applyBorder="1"/>
    <xf numFmtId="3" fontId="4" fillId="2" borderId="55" xfId="2" applyNumberFormat="1" applyFont="1" applyFill="1" applyBorder="1"/>
    <xf numFmtId="4" fontId="2" fillId="2" borderId="27" xfId="1" applyNumberFormat="1" applyFont="1" applyFill="1" applyBorder="1" applyAlignment="1">
      <alignment horizontal="right"/>
    </xf>
    <xf numFmtId="0" fontId="3" fillId="2" borderId="20" xfId="2" applyFont="1" applyFill="1" applyBorder="1"/>
    <xf numFmtId="3" fontId="3" fillId="2" borderId="57" xfId="2" applyNumberFormat="1" applyFont="1" applyFill="1" applyBorder="1"/>
    <xf numFmtId="0" fontId="8" fillId="0" borderId="0" xfId="2" applyFont="1"/>
    <xf numFmtId="0" fontId="4" fillId="2" borderId="58" xfId="2" applyFont="1" applyFill="1" applyBorder="1"/>
    <xf numFmtId="3" fontId="4" fillId="2" borderId="59" xfId="2" applyNumberFormat="1" applyFont="1" applyFill="1" applyBorder="1"/>
    <xf numFmtId="4" fontId="4" fillId="2" borderId="61" xfId="2" applyNumberFormat="1" applyFont="1" applyFill="1" applyBorder="1"/>
    <xf numFmtId="0" fontId="12" fillId="0" borderId="0" xfId="2" applyFont="1"/>
    <xf numFmtId="0" fontId="17" fillId="0" borderId="0" xfId="2" applyFont="1"/>
    <xf numFmtId="3" fontId="3" fillId="2" borderId="0" xfId="2" applyNumberFormat="1" applyFont="1" applyFill="1"/>
    <xf numFmtId="3" fontId="4" fillId="2" borderId="8" xfId="2" applyNumberFormat="1" applyFont="1" applyFill="1" applyBorder="1"/>
    <xf numFmtId="3" fontId="3" fillId="2" borderId="8" xfId="2" applyNumberFormat="1" applyFont="1" applyFill="1" applyBorder="1"/>
    <xf numFmtId="3" fontId="1" fillId="2" borderId="8" xfId="2" applyNumberFormat="1" applyFill="1" applyBorder="1"/>
    <xf numFmtId="3" fontId="2" fillId="2" borderId="8" xfId="2" applyNumberFormat="1" applyFont="1" applyFill="1" applyBorder="1"/>
    <xf numFmtId="3" fontId="4" fillId="2" borderId="13" xfId="2" applyNumberFormat="1" applyFont="1" applyFill="1" applyBorder="1"/>
    <xf numFmtId="3" fontId="4" fillId="2" borderId="56" xfId="2" applyNumberFormat="1" applyFont="1" applyFill="1" applyBorder="1"/>
    <xf numFmtId="3" fontId="4" fillId="2" borderId="60" xfId="2" applyNumberFormat="1" applyFont="1" applyFill="1" applyBorder="1"/>
    <xf numFmtId="0" fontId="4" fillId="2" borderId="62" xfId="2" applyFont="1" applyFill="1" applyBorder="1"/>
    <xf numFmtId="3" fontId="4" fillId="2" borderId="63" xfId="2" applyNumberFormat="1" applyFont="1" applyFill="1" applyBorder="1"/>
    <xf numFmtId="4" fontId="4" fillId="2" borderId="64" xfId="2" applyNumberFormat="1" applyFont="1" applyFill="1" applyBorder="1"/>
    <xf numFmtId="3" fontId="3" fillId="0" borderId="14" xfId="2" applyNumberFormat="1" applyFont="1" applyBorder="1"/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08x3565/Desktop/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0"/>
  <sheetViews>
    <sheetView tabSelected="1" workbookViewId="0">
      <selection activeCell="C3" sqref="C3"/>
    </sheetView>
  </sheetViews>
  <sheetFormatPr defaultRowHeight="12.75" x14ac:dyDescent="0.2"/>
  <cols>
    <col min="1" max="1" width="76.28515625" style="8" customWidth="1"/>
    <col min="2" max="2" width="15.5703125" style="8" customWidth="1"/>
    <col min="3" max="3" width="17.28515625" style="8" customWidth="1"/>
    <col min="4" max="4" width="13.28515625" style="8" customWidth="1"/>
    <col min="5" max="5" width="9.28515625" style="8" customWidth="1"/>
    <col min="6" max="16384" width="9.140625" style="8"/>
  </cols>
  <sheetData>
    <row r="2" spans="1:4" x14ac:dyDescent="0.2">
      <c r="C2" s="8" t="s">
        <v>67</v>
      </c>
    </row>
    <row r="3" spans="1:4" x14ac:dyDescent="0.2">
      <c r="C3" s="8" t="s">
        <v>77</v>
      </c>
    </row>
    <row r="4" spans="1:4" x14ac:dyDescent="0.2">
      <c r="C4" s="8" t="s">
        <v>75</v>
      </c>
    </row>
    <row r="5" spans="1:4" x14ac:dyDescent="0.2">
      <c r="C5" s="125" t="s">
        <v>76</v>
      </c>
    </row>
    <row r="6" spans="1:4" ht="18" x14ac:dyDescent="0.25">
      <c r="A6" s="124" t="s">
        <v>72</v>
      </c>
      <c r="C6" s="120"/>
      <c r="D6" s="120"/>
    </row>
    <row r="7" spans="1:4" ht="18" customHeight="1" thickBot="1" x14ac:dyDescent="0.25">
      <c r="A7" s="9" t="s">
        <v>32</v>
      </c>
      <c r="D7" s="1"/>
    </row>
    <row r="8" spans="1:4" ht="18.75" customHeight="1" x14ac:dyDescent="0.2">
      <c r="A8" s="21"/>
      <c r="B8" s="22" t="s">
        <v>0</v>
      </c>
      <c r="C8" s="23" t="s">
        <v>3</v>
      </c>
      <c r="D8" s="24"/>
    </row>
    <row r="9" spans="1:4" ht="15.75" x14ac:dyDescent="0.25">
      <c r="A9" s="25" t="s">
        <v>33</v>
      </c>
      <c r="B9" s="26" t="s">
        <v>5</v>
      </c>
      <c r="C9" s="27" t="s">
        <v>2</v>
      </c>
      <c r="D9" s="28" t="s">
        <v>74</v>
      </c>
    </row>
    <row r="10" spans="1:4" ht="16.5" customHeight="1" thickBot="1" x14ac:dyDescent="0.25">
      <c r="A10" s="29"/>
      <c r="B10" s="30" t="s">
        <v>66</v>
      </c>
      <c r="C10" s="31" t="s">
        <v>73</v>
      </c>
      <c r="D10" s="32" t="s">
        <v>4</v>
      </c>
    </row>
    <row r="11" spans="1:4" s="10" customFormat="1" ht="15.75" x14ac:dyDescent="0.25">
      <c r="A11" s="33" t="s">
        <v>34</v>
      </c>
      <c r="B11" s="108">
        <f>B12+B13+B14+B15+B16+B17+B18</f>
        <v>89300</v>
      </c>
      <c r="C11" s="127">
        <f>C12+C13+C14+C15+C16+C17+C18</f>
        <v>95830</v>
      </c>
      <c r="D11" s="34">
        <f>C11/B11*100</f>
        <v>107.31243001119822</v>
      </c>
    </row>
    <row r="12" spans="1:4" s="10" customFormat="1" x14ac:dyDescent="0.2">
      <c r="A12" s="35" t="s">
        <v>35</v>
      </c>
      <c r="B12" s="50">
        <v>12600</v>
      </c>
      <c r="C12" s="128">
        <v>12600</v>
      </c>
      <c r="D12" s="36">
        <f>C12/B12*100</f>
        <v>100</v>
      </c>
    </row>
    <row r="13" spans="1:4" s="10" customFormat="1" x14ac:dyDescent="0.2">
      <c r="A13" s="37" t="s">
        <v>36</v>
      </c>
      <c r="B13" s="50">
        <v>2400</v>
      </c>
      <c r="C13" s="128">
        <v>2450</v>
      </c>
      <c r="D13" s="36">
        <f t="shared" ref="D13:D18" si="0">C13/B13*100</f>
        <v>102.08333333333333</v>
      </c>
    </row>
    <row r="14" spans="1:4" s="10" customFormat="1" x14ac:dyDescent="0.2">
      <c r="A14" s="37" t="s">
        <v>37</v>
      </c>
      <c r="B14" s="50">
        <v>800</v>
      </c>
      <c r="C14" s="128">
        <v>1450</v>
      </c>
      <c r="D14" s="36">
        <f t="shared" si="0"/>
        <v>181.25</v>
      </c>
    </row>
    <row r="15" spans="1:4" s="10" customFormat="1" x14ac:dyDescent="0.2">
      <c r="A15" s="37" t="s">
        <v>38</v>
      </c>
      <c r="B15" s="50">
        <v>14500</v>
      </c>
      <c r="C15" s="128">
        <v>15930</v>
      </c>
      <c r="D15" s="36">
        <f t="shared" si="0"/>
        <v>109.86206896551724</v>
      </c>
    </row>
    <row r="16" spans="1:4" s="10" customFormat="1" x14ac:dyDescent="0.2">
      <c r="A16" s="37" t="s">
        <v>39</v>
      </c>
      <c r="B16" s="50">
        <v>2000</v>
      </c>
      <c r="C16" s="128">
        <v>2700</v>
      </c>
      <c r="D16" s="36">
        <f t="shared" si="0"/>
        <v>135</v>
      </c>
    </row>
    <row r="17" spans="1:6" s="10" customFormat="1" x14ac:dyDescent="0.2">
      <c r="A17" s="37" t="s">
        <v>40</v>
      </c>
      <c r="B17" s="50">
        <v>1500</v>
      </c>
      <c r="C17" s="128">
        <v>1600</v>
      </c>
      <c r="D17" s="36">
        <f t="shared" si="0"/>
        <v>106.66666666666667</v>
      </c>
    </row>
    <row r="18" spans="1:6" s="10" customFormat="1" x14ac:dyDescent="0.2">
      <c r="A18" s="37" t="s">
        <v>41</v>
      </c>
      <c r="B18" s="50">
        <v>55500</v>
      </c>
      <c r="C18" s="128">
        <v>59100</v>
      </c>
      <c r="D18" s="36">
        <f t="shared" si="0"/>
        <v>106.48648648648648</v>
      </c>
    </row>
    <row r="19" spans="1:6" x14ac:dyDescent="0.2">
      <c r="A19" s="38"/>
      <c r="B19" s="39"/>
      <c r="C19" s="129"/>
      <c r="D19" s="36"/>
    </row>
    <row r="20" spans="1:6" s="10" customFormat="1" ht="15.75" x14ac:dyDescent="0.25">
      <c r="A20" s="40" t="s">
        <v>42</v>
      </c>
      <c r="B20" s="41">
        <f>B21+B22+B23+B24+B25+B26+B27</f>
        <v>65090</v>
      </c>
      <c r="C20" s="127">
        <f>C21+C22+C23+C24+C25+C26+C27</f>
        <v>33467</v>
      </c>
      <c r="D20" s="34">
        <f>C20/B20*100</f>
        <v>51.416500230450147</v>
      </c>
    </row>
    <row r="21" spans="1:6" s="10" customFormat="1" x14ac:dyDescent="0.2">
      <c r="A21" s="37" t="s">
        <v>43</v>
      </c>
      <c r="B21" s="109">
        <v>1730</v>
      </c>
      <c r="C21" s="128">
        <v>1350</v>
      </c>
      <c r="D21" s="36">
        <f>C21/B21*100</f>
        <v>78.034682080924853</v>
      </c>
      <c r="F21" s="11"/>
    </row>
    <row r="22" spans="1:6" s="10" customFormat="1" x14ac:dyDescent="0.2">
      <c r="A22" s="37" t="s">
        <v>44</v>
      </c>
      <c r="B22" s="50">
        <v>2800</v>
      </c>
      <c r="C22" s="128">
        <v>2800</v>
      </c>
      <c r="D22" s="36">
        <f t="shared" ref="D22:D27" si="1">C22/B22*100</f>
        <v>100</v>
      </c>
      <c r="F22" s="11"/>
    </row>
    <row r="23" spans="1:6" s="10" customFormat="1" x14ac:dyDescent="0.2">
      <c r="A23" s="37" t="s">
        <v>45</v>
      </c>
      <c r="B23" s="50">
        <v>200</v>
      </c>
      <c r="C23" s="128">
        <v>417</v>
      </c>
      <c r="D23" s="36">
        <f t="shared" si="1"/>
        <v>208.5</v>
      </c>
      <c r="F23" s="11"/>
    </row>
    <row r="24" spans="1:6" s="10" customFormat="1" x14ac:dyDescent="0.2">
      <c r="A24" s="37" t="s">
        <v>46</v>
      </c>
      <c r="B24" s="50">
        <v>54000</v>
      </c>
      <c r="C24" s="128">
        <v>17200</v>
      </c>
      <c r="D24" s="36">
        <f t="shared" si="1"/>
        <v>31.851851851851855</v>
      </c>
      <c r="F24" s="11"/>
    </row>
    <row r="25" spans="1:6" s="10" customFormat="1" x14ac:dyDescent="0.2">
      <c r="A25" s="37" t="s">
        <v>47</v>
      </c>
      <c r="B25" s="50">
        <v>5800</v>
      </c>
      <c r="C25" s="128">
        <v>11000</v>
      </c>
      <c r="D25" s="36">
        <f t="shared" si="1"/>
        <v>189.65517241379311</v>
      </c>
      <c r="F25" s="12"/>
    </row>
    <row r="26" spans="1:6" s="10" customFormat="1" x14ac:dyDescent="0.2">
      <c r="A26" s="37" t="s">
        <v>48</v>
      </c>
      <c r="B26" s="50">
        <v>60</v>
      </c>
      <c r="C26" s="128">
        <v>700</v>
      </c>
      <c r="D26" s="36">
        <f t="shared" si="1"/>
        <v>1166.6666666666665</v>
      </c>
    </row>
    <row r="27" spans="1:6" s="10" customFormat="1" x14ac:dyDescent="0.2">
      <c r="A27" s="37" t="s">
        <v>65</v>
      </c>
      <c r="B27" s="50">
        <v>500</v>
      </c>
      <c r="C27" s="128">
        <v>0</v>
      </c>
      <c r="D27" s="36">
        <f t="shared" si="1"/>
        <v>0</v>
      </c>
    </row>
    <row r="28" spans="1:6" x14ac:dyDescent="0.2">
      <c r="A28" s="38"/>
      <c r="B28" s="39"/>
      <c r="C28" s="129"/>
      <c r="D28" s="36"/>
    </row>
    <row r="29" spans="1:6" s="10" customFormat="1" ht="15.75" x14ac:dyDescent="0.25">
      <c r="A29" s="42" t="s">
        <v>49</v>
      </c>
      <c r="B29" s="43">
        <v>0</v>
      </c>
      <c r="C29" s="130">
        <v>0</v>
      </c>
      <c r="D29" s="44">
        <v>0</v>
      </c>
    </row>
    <row r="30" spans="1:6" x14ac:dyDescent="0.2">
      <c r="A30" s="38"/>
      <c r="B30" s="39"/>
      <c r="C30" s="129"/>
      <c r="D30" s="36"/>
    </row>
    <row r="31" spans="1:6" s="10" customFormat="1" ht="15.75" x14ac:dyDescent="0.25">
      <c r="A31" s="42" t="s">
        <v>50</v>
      </c>
      <c r="B31" s="45">
        <f>B33+B34+B36+B35</f>
        <v>411504</v>
      </c>
      <c r="C31" s="131">
        <f>C33+C34+C36+C35</f>
        <v>845896</v>
      </c>
      <c r="D31" s="46">
        <f>C31/B31*100</f>
        <v>205.56203584898321</v>
      </c>
    </row>
    <row r="32" spans="1:6" s="10" customFormat="1" ht="14.25" customHeight="1" x14ac:dyDescent="0.2">
      <c r="A32" s="47" t="s">
        <v>62</v>
      </c>
      <c r="B32" s="48"/>
      <c r="C32" s="126"/>
      <c r="D32" s="49"/>
    </row>
    <row r="33" spans="1:4" s="10" customFormat="1" x14ac:dyDescent="0.2">
      <c r="A33" s="47" t="s">
        <v>51</v>
      </c>
      <c r="B33" s="50">
        <v>71952</v>
      </c>
      <c r="C33" s="50">
        <v>81805</v>
      </c>
      <c r="D33" s="51">
        <f>C33/B33*100</f>
        <v>113.69385145652657</v>
      </c>
    </row>
    <row r="34" spans="1:4" s="10" customFormat="1" x14ac:dyDescent="0.2">
      <c r="A34" s="52" t="s">
        <v>63</v>
      </c>
      <c r="B34" s="48"/>
      <c r="C34" s="126"/>
      <c r="D34" s="53"/>
    </row>
    <row r="35" spans="1:4" s="10" customFormat="1" x14ac:dyDescent="0.2">
      <c r="A35" s="110" t="s">
        <v>64</v>
      </c>
      <c r="B35" s="50">
        <v>334419</v>
      </c>
      <c r="C35" s="50">
        <v>345276</v>
      </c>
      <c r="D35" s="36">
        <f>C35/B35*100</f>
        <v>103.24652606460758</v>
      </c>
    </row>
    <row r="36" spans="1:4" s="10" customFormat="1" ht="14.25" customHeight="1" x14ac:dyDescent="0.2">
      <c r="A36" s="37" t="s">
        <v>52</v>
      </c>
      <c r="B36" s="109">
        <v>5133</v>
      </c>
      <c r="C36" s="137">
        <v>418815</v>
      </c>
      <c r="D36" s="114">
        <f>C36/B36*100</f>
        <v>8159.2635885447107</v>
      </c>
    </row>
    <row r="37" spans="1:4" s="10" customFormat="1" ht="14.25" customHeight="1" thickBot="1" x14ac:dyDescent="0.25">
      <c r="A37" s="118"/>
      <c r="B37" s="119"/>
      <c r="C37" s="48"/>
      <c r="D37" s="49"/>
    </row>
    <row r="38" spans="1:4" s="10" customFormat="1" ht="18.75" customHeight="1" thickBot="1" x14ac:dyDescent="0.3">
      <c r="A38" s="134" t="s">
        <v>53</v>
      </c>
      <c r="B38" s="135">
        <f>B11+B20+B31</f>
        <v>565894</v>
      </c>
      <c r="C38" s="135">
        <f>C11+C20+C31</f>
        <v>975193</v>
      </c>
      <c r="D38" s="136">
        <f>C38/B38*100</f>
        <v>172.32785645368213</v>
      </c>
    </row>
    <row r="39" spans="1:4" ht="16.5" thickBot="1" x14ac:dyDescent="0.3">
      <c r="A39" s="115" t="s">
        <v>68</v>
      </c>
      <c r="B39" s="116">
        <v>1324647</v>
      </c>
      <c r="C39" s="132">
        <v>0</v>
      </c>
      <c r="D39" s="117">
        <v>0</v>
      </c>
    </row>
    <row r="40" spans="1:4" ht="17.25" thickTop="1" thickBot="1" x14ac:dyDescent="0.3">
      <c r="A40" s="121" t="s">
        <v>69</v>
      </c>
      <c r="B40" s="122">
        <f>SUM(B38:B39)</f>
        <v>1890541</v>
      </c>
      <c r="C40" s="133">
        <v>0</v>
      </c>
      <c r="D40" s="123">
        <f>C40/B40*100</f>
        <v>0</v>
      </c>
    </row>
  </sheetData>
  <printOptions horizontalCentered="1"/>
  <pageMargins left="0.39370078740157483" right="0.39370078740157483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"/>
  <sheetViews>
    <sheetView workbookViewId="0">
      <selection activeCell="E38" sqref="E38"/>
    </sheetView>
  </sheetViews>
  <sheetFormatPr defaultRowHeight="12.75" x14ac:dyDescent="0.2"/>
  <cols>
    <col min="1" max="1" width="9.140625" style="2"/>
    <col min="2" max="2" width="59.28515625" style="2" customWidth="1"/>
    <col min="3" max="3" width="18.85546875" style="2" hidden="1" customWidth="1"/>
    <col min="4" max="4" width="17.5703125" style="2" bestFit="1" customWidth="1"/>
    <col min="5" max="5" width="17.5703125" style="2" customWidth="1"/>
    <col min="6" max="6" width="22.7109375" style="2" customWidth="1"/>
    <col min="7" max="7" width="19.140625" style="2" customWidth="1"/>
    <col min="8" max="8" width="13.5703125" style="2" bestFit="1" customWidth="1"/>
    <col min="9" max="16384" width="9.140625" style="2"/>
  </cols>
  <sheetData>
    <row r="1" spans="1:10" ht="13.5" thickBot="1" x14ac:dyDescent="0.25">
      <c r="C1" s="3"/>
      <c r="D1" s="3"/>
      <c r="E1" s="3"/>
      <c r="F1" s="1" t="s">
        <v>57</v>
      </c>
    </row>
    <row r="2" spans="1:10" ht="28.5" customHeight="1" x14ac:dyDescent="0.2">
      <c r="A2" s="54"/>
      <c r="B2" s="55"/>
      <c r="C2" s="56" t="s">
        <v>58</v>
      </c>
      <c r="D2" s="23" t="s">
        <v>0</v>
      </c>
      <c r="E2" s="23" t="s">
        <v>3</v>
      </c>
      <c r="F2" s="24"/>
    </row>
    <row r="3" spans="1:10" ht="18" customHeight="1" x14ac:dyDescent="0.3">
      <c r="A3" s="57" t="s">
        <v>6</v>
      </c>
      <c r="B3" s="58"/>
      <c r="C3" s="59" t="s">
        <v>1</v>
      </c>
      <c r="D3" s="27" t="s">
        <v>5</v>
      </c>
      <c r="E3" s="27" t="s">
        <v>2</v>
      </c>
      <c r="F3" s="28" t="s">
        <v>74</v>
      </c>
    </row>
    <row r="4" spans="1:10" ht="18.75" customHeight="1" thickBot="1" x14ac:dyDescent="0.3">
      <c r="A4" s="60"/>
      <c r="B4" s="61"/>
      <c r="C4" s="62" t="s">
        <v>59</v>
      </c>
      <c r="D4" s="31" t="s">
        <v>66</v>
      </c>
      <c r="E4" s="31" t="s">
        <v>73</v>
      </c>
      <c r="F4" s="32" t="s">
        <v>4</v>
      </c>
    </row>
    <row r="5" spans="1:10" x14ac:dyDescent="0.2">
      <c r="A5" s="63" t="s">
        <v>7</v>
      </c>
      <c r="B5" s="64"/>
      <c r="C5" s="65"/>
      <c r="D5" s="65"/>
      <c r="E5" s="65"/>
      <c r="F5" s="99"/>
    </row>
    <row r="6" spans="1:10" s="4" customFormat="1" x14ac:dyDescent="0.2">
      <c r="A6" s="66" t="s">
        <v>8</v>
      </c>
      <c r="B6" s="67" t="s">
        <v>9</v>
      </c>
      <c r="C6" s="68" t="e">
        <f>C7+C8</f>
        <v>#REF!</v>
      </c>
      <c r="D6" s="69">
        <v>17899</v>
      </c>
      <c r="E6" s="69">
        <f>E7+E8</f>
        <v>3778</v>
      </c>
      <c r="F6" s="100">
        <f>E6/D6*100</f>
        <v>21.107324431532486</v>
      </c>
    </row>
    <row r="7" spans="1:10" s="4" customFormat="1" x14ac:dyDescent="0.2">
      <c r="A7" s="70"/>
      <c r="B7" s="71" t="s">
        <v>10</v>
      </c>
      <c r="C7" s="72" t="e">
        <f>#REF!</f>
        <v>#REF!</v>
      </c>
      <c r="D7" s="73">
        <v>7899</v>
      </c>
      <c r="E7" s="73">
        <v>1572</v>
      </c>
      <c r="F7" s="101">
        <f t="shared" ref="F7:F38" si="0">E7/D7*100</f>
        <v>19.90125332320547</v>
      </c>
    </row>
    <row r="8" spans="1:10" s="4" customFormat="1" x14ac:dyDescent="0.2">
      <c r="A8" s="70"/>
      <c r="B8" s="71" t="s">
        <v>56</v>
      </c>
      <c r="C8" s="72"/>
      <c r="D8" s="73">
        <v>10000</v>
      </c>
      <c r="E8" s="73">
        <v>2206</v>
      </c>
      <c r="F8" s="101">
        <v>0</v>
      </c>
    </row>
    <row r="9" spans="1:10" s="4" customFormat="1" x14ac:dyDescent="0.2">
      <c r="A9" s="66" t="s">
        <v>11</v>
      </c>
      <c r="B9" s="67" t="s">
        <v>12</v>
      </c>
      <c r="C9" s="68" t="e">
        <f>C10+C11</f>
        <v>#REF!</v>
      </c>
      <c r="D9" s="69">
        <v>195307</v>
      </c>
      <c r="E9" s="69">
        <f>E10+E11</f>
        <v>112092</v>
      </c>
      <c r="F9" s="100">
        <f t="shared" si="0"/>
        <v>57.392720179000243</v>
      </c>
    </row>
    <row r="10" spans="1:10" s="4" customFormat="1" x14ac:dyDescent="0.2">
      <c r="A10" s="70"/>
      <c r="B10" s="71" t="s">
        <v>10</v>
      </c>
      <c r="C10" s="72" t="e">
        <f>#REF!</f>
        <v>#REF!</v>
      </c>
      <c r="D10" s="73">
        <v>56900</v>
      </c>
      <c r="E10" s="73">
        <v>83108</v>
      </c>
      <c r="F10" s="101">
        <f t="shared" si="0"/>
        <v>146.05975395430579</v>
      </c>
    </row>
    <row r="11" spans="1:10" s="4" customFormat="1" x14ac:dyDescent="0.2">
      <c r="A11" s="70"/>
      <c r="B11" s="71" t="s">
        <v>56</v>
      </c>
      <c r="C11" s="72"/>
      <c r="D11" s="73">
        <v>138407</v>
      </c>
      <c r="E11" s="73">
        <v>28984</v>
      </c>
      <c r="F11" s="101">
        <f t="shared" si="0"/>
        <v>20.941137370219714</v>
      </c>
    </row>
    <row r="12" spans="1:10" s="4" customFormat="1" x14ac:dyDescent="0.2">
      <c r="A12" s="66" t="s">
        <v>13</v>
      </c>
      <c r="B12" s="67" t="s">
        <v>14</v>
      </c>
      <c r="C12" s="68" t="e">
        <f>C13+C14</f>
        <v>#REF!</v>
      </c>
      <c r="D12" s="69">
        <v>50005</v>
      </c>
      <c r="E12" s="69">
        <f>E13+E14</f>
        <v>21453</v>
      </c>
      <c r="F12" s="100">
        <f t="shared" si="0"/>
        <v>42.901709829017101</v>
      </c>
    </row>
    <row r="13" spans="1:10" s="4" customFormat="1" x14ac:dyDescent="0.2">
      <c r="A13" s="70"/>
      <c r="B13" s="71" t="s">
        <v>10</v>
      </c>
      <c r="C13" s="72" t="e">
        <f>#REF!</f>
        <v>#REF!</v>
      </c>
      <c r="D13" s="73">
        <v>16200</v>
      </c>
      <c r="E13" s="73">
        <v>8400</v>
      </c>
      <c r="F13" s="101">
        <f t="shared" si="0"/>
        <v>51.851851851851848</v>
      </c>
    </row>
    <row r="14" spans="1:10" s="4" customFormat="1" x14ac:dyDescent="0.2">
      <c r="A14" s="70"/>
      <c r="B14" s="71" t="s">
        <v>56</v>
      </c>
      <c r="C14" s="72"/>
      <c r="D14" s="73">
        <v>33805</v>
      </c>
      <c r="E14" s="73">
        <v>13053</v>
      </c>
      <c r="F14" s="101">
        <f t="shared" si="0"/>
        <v>38.61263126756397</v>
      </c>
    </row>
    <row r="15" spans="1:10" s="4" customFormat="1" x14ac:dyDescent="0.2">
      <c r="A15" s="66" t="s">
        <v>15</v>
      </c>
      <c r="B15" s="67" t="s">
        <v>16</v>
      </c>
      <c r="C15" s="68" t="e">
        <f>C16+C17</f>
        <v>#REF!</v>
      </c>
      <c r="D15" s="69">
        <v>535240</v>
      </c>
      <c r="E15" s="69">
        <f>E16+E17</f>
        <v>339332</v>
      </c>
      <c r="F15" s="100">
        <f t="shared" si="0"/>
        <v>63.398101786114637</v>
      </c>
    </row>
    <row r="16" spans="1:10" s="4" customFormat="1" x14ac:dyDescent="0.2">
      <c r="A16" s="70"/>
      <c r="B16" s="71" t="s">
        <v>10</v>
      </c>
      <c r="C16" s="72" t="e">
        <f>#REF!</f>
        <v>#REF!</v>
      </c>
      <c r="D16" s="73">
        <v>192695</v>
      </c>
      <c r="E16" s="73">
        <v>180730</v>
      </c>
      <c r="F16" s="101">
        <f t="shared" si="0"/>
        <v>93.790705519084554</v>
      </c>
      <c r="G16" s="7"/>
      <c r="H16" s="7"/>
      <c r="I16" s="7"/>
      <c r="J16" s="7"/>
    </row>
    <row r="17" spans="1:9" s="4" customFormat="1" x14ac:dyDescent="0.2">
      <c r="A17" s="70"/>
      <c r="B17" s="71" t="s">
        <v>56</v>
      </c>
      <c r="C17" s="72"/>
      <c r="D17" s="73">
        <v>342545</v>
      </c>
      <c r="E17" s="73">
        <v>158602</v>
      </c>
      <c r="F17" s="101">
        <f t="shared" si="0"/>
        <v>46.30106993241764</v>
      </c>
    </row>
    <row r="18" spans="1:9" s="4" customFormat="1" x14ac:dyDescent="0.2">
      <c r="A18" s="66" t="s">
        <v>17</v>
      </c>
      <c r="B18" s="67" t="s">
        <v>18</v>
      </c>
      <c r="C18" s="68" t="e">
        <f>C19+C20</f>
        <v>#REF!</v>
      </c>
      <c r="D18" s="69">
        <v>149670</v>
      </c>
      <c r="E18" s="69">
        <f>E19+E20</f>
        <v>97070</v>
      </c>
      <c r="F18" s="100">
        <f t="shared" si="0"/>
        <v>64.856016569786874</v>
      </c>
    </row>
    <row r="19" spans="1:9" s="4" customFormat="1" x14ac:dyDescent="0.2">
      <c r="A19" s="70"/>
      <c r="B19" s="71" t="s">
        <v>10</v>
      </c>
      <c r="C19" s="72" t="e">
        <f>#REF!</f>
        <v>#REF!</v>
      </c>
      <c r="D19" s="73">
        <v>90607</v>
      </c>
      <c r="E19" s="73">
        <v>97070</v>
      </c>
      <c r="F19" s="101">
        <f t="shared" si="0"/>
        <v>107.13300296886554</v>
      </c>
    </row>
    <row r="20" spans="1:9" s="4" customFormat="1" x14ac:dyDescent="0.2">
      <c r="A20" s="70"/>
      <c r="B20" s="71" t="s">
        <v>56</v>
      </c>
      <c r="C20" s="72"/>
      <c r="D20" s="73">
        <v>59063</v>
      </c>
      <c r="E20" s="73">
        <v>0</v>
      </c>
      <c r="F20" s="101">
        <f t="shared" si="0"/>
        <v>0</v>
      </c>
    </row>
    <row r="21" spans="1:9" s="4" customFormat="1" x14ac:dyDescent="0.2">
      <c r="A21" s="66" t="s">
        <v>19</v>
      </c>
      <c r="B21" s="67" t="s">
        <v>20</v>
      </c>
      <c r="C21" s="68" t="e">
        <f>C22+C23</f>
        <v>#REF!</v>
      </c>
      <c r="D21" s="69">
        <v>33145</v>
      </c>
      <c r="E21" s="69">
        <f>E22+E23</f>
        <v>23315</v>
      </c>
      <c r="F21" s="100">
        <f t="shared" si="0"/>
        <v>70.342434756373507</v>
      </c>
    </row>
    <row r="22" spans="1:9" s="4" customFormat="1" x14ac:dyDescent="0.2">
      <c r="A22" s="70"/>
      <c r="B22" s="71" t="s">
        <v>10</v>
      </c>
      <c r="C22" s="72" t="e">
        <f>#REF!</f>
        <v>#REF!</v>
      </c>
      <c r="D22" s="73">
        <v>25796</v>
      </c>
      <c r="E22" s="73">
        <v>21885</v>
      </c>
      <c r="F22" s="101">
        <f t="shared" si="0"/>
        <v>84.838734687548452</v>
      </c>
      <c r="I22" s="5"/>
    </row>
    <row r="23" spans="1:9" s="4" customFormat="1" x14ac:dyDescent="0.2">
      <c r="A23" s="70"/>
      <c r="B23" s="71" t="s">
        <v>56</v>
      </c>
      <c r="C23" s="72"/>
      <c r="D23" s="73">
        <v>7349</v>
      </c>
      <c r="E23" s="73">
        <v>1430</v>
      </c>
      <c r="F23" s="101">
        <f t="shared" si="0"/>
        <v>19.458429718329022</v>
      </c>
    </row>
    <row r="24" spans="1:9" s="4" customFormat="1" x14ac:dyDescent="0.2">
      <c r="A24" s="66" t="s">
        <v>21</v>
      </c>
      <c r="B24" s="67" t="s">
        <v>22</v>
      </c>
      <c r="C24" s="68" t="e">
        <f>C25+C26</f>
        <v>#REF!</v>
      </c>
      <c r="D24" s="69">
        <v>84090</v>
      </c>
      <c r="E24" s="69">
        <f>E25+E26</f>
        <v>351</v>
      </c>
      <c r="F24" s="100">
        <f t="shared" si="0"/>
        <v>0.41740991794505888</v>
      </c>
    </row>
    <row r="25" spans="1:9" s="4" customFormat="1" x14ac:dyDescent="0.2">
      <c r="A25" s="70"/>
      <c r="B25" s="71" t="s">
        <v>10</v>
      </c>
      <c r="C25" s="72" t="e">
        <f>#REF!</f>
        <v>#REF!</v>
      </c>
      <c r="D25" s="73">
        <v>12090</v>
      </c>
      <c r="E25" s="73">
        <v>351</v>
      </c>
      <c r="F25" s="101">
        <f t="shared" si="0"/>
        <v>2.903225806451613</v>
      </c>
    </row>
    <row r="26" spans="1:9" s="4" customFormat="1" x14ac:dyDescent="0.2">
      <c r="A26" s="70"/>
      <c r="B26" s="71" t="s">
        <v>56</v>
      </c>
      <c r="C26" s="72"/>
      <c r="D26" s="73">
        <v>72000</v>
      </c>
      <c r="E26" s="73">
        <v>0</v>
      </c>
      <c r="F26" s="101">
        <f t="shared" si="0"/>
        <v>0</v>
      </c>
      <c r="G26" s="7"/>
    </row>
    <row r="27" spans="1:9" s="4" customFormat="1" x14ac:dyDescent="0.2">
      <c r="A27" s="66" t="s">
        <v>23</v>
      </c>
      <c r="B27" s="67" t="s">
        <v>24</v>
      </c>
      <c r="C27" s="68" t="e">
        <f>C28+C29</f>
        <v>#REF!</v>
      </c>
      <c r="D27" s="69">
        <v>432180</v>
      </c>
      <c r="E27" s="69">
        <f>E28+E29</f>
        <v>51227</v>
      </c>
      <c r="F27" s="100">
        <f t="shared" si="0"/>
        <v>11.853163033921051</v>
      </c>
    </row>
    <row r="28" spans="1:9" s="4" customFormat="1" x14ac:dyDescent="0.2">
      <c r="A28" s="70"/>
      <c r="B28" s="71" t="s">
        <v>10</v>
      </c>
      <c r="C28" s="72" t="e">
        <f>#REF!</f>
        <v>#REF!</v>
      </c>
      <c r="D28" s="73">
        <v>13910</v>
      </c>
      <c r="E28" s="73">
        <v>12430</v>
      </c>
      <c r="F28" s="101">
        <f t="shared" si="0"/>
        <v>89.360172537742628</v>
      </c>
    </row>
    <row r="29" spans="1:9" s="4" customFormat="1" x14ac:dyDescent="0.2">
      <c r="A29" s="70"/>
      <c r="B29" s="71" t="s">
        <v>56</v>
      </c>
      <c r="C29" s="72"/>
      <c r="D29" s="73">
        <v>418270</v>
      </c>
      <c r="E29" s="73">
        <v>38797</v>
      </c>
      <c r="F29" s="101">
        <f t="shared" si="0"/>
        <v>9.2755875391493525</v>
      </c>
    </row>
    <row r="30" spans="1:9" s="4" customFormat="1" x14ac:dyDescent="0.2">
      <c r="A30" s="66" t="s">
        <v>25</v>
      </c>
      <c r="B30" s="67" t="s">
        <v>26</v>
      </c>
      <c r="C30" s="68" t="e">
        <f>C31+C32</f>
        <v>#REF!</v>
      </c>
      <c r="D30" s="69">
        <v>392545</v>
      </c>
      <c r="E30" s="69">
        <f>E31+E32</f>
        <v>341215</v>
      </c>
      <c r="F30" s="100">
        <f t="shared" si="0"/>
        <v>86.923792176693112</v>
      </c>
    </row>
    <row r="31" spans="1:9" s="4" customFormat="1" x14ac:dyDescent="0.2">
      <c r="A31" s="70"/>
      <c r="B31" s="71" t="s">
        <v>10</v>
      </c>
      <c r="C31" s="72" t="e">
        <f>#REF!</f>
        <v>#REF!</v>
      </c>
      <c r="D31" s="73">
        <v>321983</v>
      </c>
      <c r="E31" s="73">
        <v>336632</v>
      </c>
      <c r="F31" s="101">
        <f t="shared" si="0"/>
        <v>104.54961907926817</v>
      </c>
      <c r="G31" s="7"/>
    </row>
    <row r="32" spans="1:9" s="4" customFormat="1" x14ac:dyDescent="0.2">
      <c r="A32" s="70"/>
      <c r="B32" s="71" t="s">
        <v>56</v>
      </c>
      <c r="C32" s="72"/>
      <c r="D32" s="73">
        <v>70562</v>
      </c>
      <c r="E32" s="73">
        <v>4583</v>
      </c>
      <c r="F32" s="101">
        <f t="shared" si="0"/>
        <v>6.4949973073325591</v>
      </c>
      <c r="G32" s="7"/>
    </row>
    <row r="33" spans="1:8" s="4" customFormat="1" x14ac:dyDescent="0.2">
      <c r="A33" s="66" t="s">
        <v>27</v>
      </c>
      <c r="B33" s="67" t="s">
        <v>28</v>
      </c>
      <c r="C33" s="68" t="e">
        <f>C34+C35</f>
        <v>#REF!</v>
      </c>
      <c r="D33" s="69">
        <v>460</v>
      </c>
      <c r="E33" s="69">
        <f>E34+E35</f>
        <v>360</v>
      </c>
      <c r="F33" s="100">
        <f t="shared" si="0"/>
        <v>78.260869565217391</v>
      </c>
      <c r="G33" s="7"/>
      <c r="H33" s="13"/>
    </row>
    <row r="34" spans="1:8" s="4" customFormat="1" x14ac:dyDescent="0.2">
      <c r="A34" s="70"/>
      <c r="B34" s="71" t="s">
        <v>10</v>
      </c>
      <c r="C34" s="72" t="e">
        <f>#REF!</f>
        <v>#REF!</v>
      </c>
      <c r="D34" s="73">
        <v>460</v>
      </c>
      <c r="E34" s="73">
        <v>360</v>
      </c>
      <c r="F34" s="101">
        <f t="shared" si="0"/>
        <v>78.260869565217391</v>
      </c>
      <c r="G34" s="7"/>
    </row>
    <row r="35" spans="1:8" s="4" customFormat="1" ht="13.5" thickBot="1" x14ac:dyDescent="0.25">
      <c r="A35" s="74"/>
      <c r="B35" s="75" t="s">
        <v>56</v>
      </c>
      <c r="C35" s="76"/>
      <c r="D35" s="77">
        <v>0</v>
      </c>
      <c r="E35" s="77">
        <v>0</v>
      </c>
      <c r="F35" s="102">
        <v>0</v>
      </c>
      <c r="G35" s="7"/>
    </row>
    <row r="36" spans="1:8" s="4" customFormat="1" ht="16.5" thickTop="1" x14ac:dyDescent="0.25">
      <c r="A36" s="78"/>
      <c r="B36" s="79" t="s">
        <v>29</v>
      </c>
      <c r="C36" s="80" t="e">
        <f t="shared" ref="C36:E37" si="1">C7+C10+C13+C16+C19+C22+C25+C28+C31+C34</f>
        <v>#REF!</v>
      </c>
      <c r="D36" s="81">
        <f t="shared" si="1"/>
        <v>738540</v>
      </c>
      <c r="E36" s="81">
        <f t="shared" si="1"/>
        <v>742538</v>
      </c>
      <c r="F36" s="103">
        <f t="shared" si="0"/>
        <v>100.54133831613726</v>
      </c>
      <c r="G36" s="14"/>
      <c r="H36" s="20"/>
    </row>
    <row r="37" spans="1:8" s="4" customFormat="1" ht="16.5" thickBot="1" x14ac:dyDescent="0.3">
      <c r="A37" s="82"/>
      <c r="B37" s="83" t="s">
        <v>60</v>
      </c>
      <c r="C37" s="84">
        <f t="shared" si="1"/>
        <v>0</v>
      </c>
      <c r="D37" s="85">
        <f t="shared" si="1"/>
        <v>1152001</v>
      </c>
      <c r="E37" s="85">
        <f>E8+E11+E14+E17+E20+E23+E26+E29+E32+E35</f>
        <v>247655</v>
      </c>
      <c r="F37" s="104">
        <f t="shared" si="0"/>
        <v>21.497811199816667</v>
      </c>
      <c r="G37" s="14"/>
      <c r="H37" s="20"/>
    </row>
    <row r="38" spans="1:8" ht="17.25" thickTop="1" thickBot="1" x14ac:dyDescent="0.3">
      <c r="A38" s="86" t="s">
        <v>30</v>
      </c>
      <c r="B38" s="87" t="s">
        <v>31</v>
      </c>
      <c r="C38" s="88" t="e">
        <f>SUM(C36:C37)</f>
        <v>#REF!</v>
      </c>
      <c r="D38" s="88">
        <f>SUM(D36:D37)</f>
        <v>1890541</v>
      </c>
      <c r="E38" s="88">
        <f>SUM(E36:E37)</f>
        <v>990193</v>
      </c>
      <c r="F38" s="105">
        <f t="shared" si="0"/>
        <v>52.376171688421458</v>
      </c>
      <c r="G38" s="6"/>
      <c r="H38" s="20"/>
    </row>
    <row r="39" spans="1:8" ht="17.25" thickTop="1" thickBot="1" x14ac:dyDescent="0.3">
      <c r="A39" s="89"/>
      <c r="B39" s="90" t="s">
        <v>54</v>
      </c>
      <c r="C39" s="91" t="e">
        <f>'[1]Příjmy    '!#REF!-Výdaje!C38</f>
        <v>#REF!</v>
      </c>
      <c r="D39" s="91">
        <f>Příjmy!B38-Výdaje!D38</f>
        <v>-1324647</v>
      </c>
      <c r="E39" s="91">
        <f>Příjmy!C38-Výdaje!E38</f>
        <v>-15000</v>
      </c>
      <c r="F39" s="106"/>
      <c r="G39" s="15"/>
      <c r="H39" s="15"/>
    </row>
    <row r="40" spans="1:8" ht="16.5" thickTop="1" x14ac:dyDescent="0.25">
      <c r="A40" s="92"/>
      <c r="B40" s="93" t="s">
        <v>55</v>
      </c>
      <c r="C40" s="94" t="e">
        <f>#REF!+#REF!+C41+C43</f>
        <v>#REF!</v>
      </c>
      <c r="D40" s="94">
        <v>1324647</v>
      </c>
      <c r="E40" s="94">
        <v>15000</v>
      </c>
      <c r="F40" s="103"/>
      <c r="G40" s="15"/>
      <c r="H40" s="113"/>
    </row>
    <row r="41" spans="1:8" x14ac:dyDescent="0.2">
      <c r="A41" s="95"/>
      <c r="B41" s="96" t="s">
        <v>71</v>
      </c>
      <c r="C41" s="73"/>
      <c r="D41" s="73">
        <v>552647</v>
      </c>
      <c r="E41" s="73">
        <v>15000</v>
      </c>
      <c r="F41" s="101"/>
      <c r="G41" s="16"/>
      <c r="H41" s="17"/>
    </row>
    <row r="42" spans="1:8" x14ac:dyDescent="0.2">
      <c r="A42" s="95"/>
      <c r="B42" s="112" t="s">
        <v>70</v>
      </c>
      <c r="C42" s="111"/>
      <c r="D42" s="73">
        <v>772000</v>
      </c>
      <c r="E42" s="72">
        <v>0</v>
      </c>
      <c r="F42" s="102"/>
      <c r="G42" s="16"/>
      <c r="H42" s="17"/>
    </row>
    <row r="43" spans="1:8" ht="15.75" thickBot="1" x14ac:dyDescent="0.25">
      <c r="A43" s="97"/>
      <c r="B43" s="61" t="s">
        <v>61</v>
      </c>
      <c r="C43" s="98">
        <v>0</v>
      </c>
      <c r="D43" s="98"/>
      <c r="E43" s="98"/>
      <c r="F43" s="107"/>
      <c r="G43" s="17"/>
      <c r="H43" s="17"/>
    </row>
    <row r="45" spans="1:8" x14ac:dyDescent="0.2">
      <c r="B45" s="18"/>
      <c r="C45" s="18"/>
      <c r="D45" s="5"/>
      <c r="E45" s="5"/>
      <c r="F45" s="19"/>
      <c r="G45" s="19"/>
    </row>
    <row r="46" spans="1:8" ht="15.75" x14ac:dyDescent="0.25">
      <c r="B46" s="18"/>
      <c r="C46" s="18"/>
      <c r="D46" s="20"/>
      <c r="E46" s="20"/>
    </row>
    <row r="48" spans="1:8" x14ac:dyDescent="0.2">
      <c r="C48" s="6"/>
      <c r="D48" s="6"/>
      <c r="E48" s="6"/>
    </row>
  </sheetData>
  <printOptions horizontalCentered="1"/>
  <pageMargins left="0.39370078740157483" right="0.39370078740157483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</vt:lpstr>
      <vt:lpstr>Výdaje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2019-02-21T08:45:39Z</cp:lastPrinted>
  <dcterms:created xsi:type="dcterms:W3CDTF">2014-06-06T09:29:24Z</dcterms:created>
  <dcterms:modified xsi:type="dcterms:W3CDTF">2019-03-14T06:00:31Z</dcterms:modified>
</cp:coreProperties>
</file>