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75419079_pism175419079/"/>
    </mc:Choice>
  </mc:AlternateContent>
  <xr:revisionPtr revIDLastSave="0" documentId="13_ncr:1_{7ED461CC-0002-4224-99D3-B128DF0100ED}" xr6:coauthVersionLast="41" xr6:coauthVersionMax="41" xr10:uidLastSave="{00000000-0000-0000-0000-000000000000}"/>
  <bookViews>
    <workbookView xWindow="-120" yWindow="-120" windowWidth="19440" windowHeight="15000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2">'Kap. 03'!$A$1:$G$16</definedName>
    <definedName name="_xlnm.Print_Area" localSheetId="5">'Kap. 06'!$A$1:$G$32</definedName>
    <definedName name="_xlnm.Print_Area" localSheetId="7">'Kap. 08'!$A$1:$G$19</definedName>
    <definedName name="_xlnm.Print_Area" localSheetId="1">Kap.02!$A$1:$G$17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8" l="1"/>
  <c r="G25" i="19" l="1"/>
  <c r="G9" i="8" l="1"/>
  <c r="G187" i="20" l="1"/>
  <c r="G188" i="20"/>
  <c r="G189" i="20"/>
  <c r="G190" i="20"/>
  <c r="F186" i="20"/>
  <c r="F13" i="19" l="1"/>
  <c r="F57" i="23" l="1"/>
  <c r="E57" i="23"/>
  <c r="F17" i="26" l="1"/>
  <c r="F8" i="26"/>
  <c r="G20" i="26" l="1"/>
  <c r="G19" i="26"/>
  <c r="G18" i="26"/>
  <c r="E17" i="26"/>
  <c r="G17" i="26" s="1"/>
  <c r="G16" i="26"/>
  <c r="F15" i="26"/>
  <c r="G15" i="26" s="1"/>
  <c r="E15" i="26"/>
  <c r="G14" i="26"/>
  <c r="G13" i="26"/>
  <c r="G12" i="26"/>
  <c r="G9" i="26"/>
  <c r="E8" i="26"/>
  <c r="G8" i="26" s="1"/>
  <c r="E10" i="26" l="1"/>
  <c r="E21" i="26" s="1"/>
  <c r="F10" i="26"/>
  <c r="F21" i="26" s="1"/>
  <c r="F14" i="13"/>
  <c r="F9" i="13"/>
  <c r="F18" i="13" s="1"/>
  <c r="F41" i="23"/>
  <c r="F88" i="23"/>
  <c r="F60" i="23"/>
  <c r="F37" i="23"/>
  <c r="F33" i="23"/>
  <c r="F26" i="23"/>
  <c r="F7" i="23"/>
  <c r="E60" i="23"/>
  <c r="E41" i="23"/>
  <c r="E33" i="23"/>
  <c r="F16" i="8"/>
  <c r="F7" i="8"/>
  <c r="F23" i="7"/>
  <c r="F18" i="7"/>
  <c r="F12" i="7"/>
  <c r="F27" i="19"/>
  <c r="F7" i="19"/>
  <c r="F81" i="20"/>
  <c r="F9" i="20"/>
  <c r="E81" i="20"/>
  <c r="E9" i="20"/>
  <c r="F8" i="3"/>
  <c r="F14" i="3" s="1"/>
  <c r="E8" i="3"/>
  <c r="F8" i="2"/>
  <c r="F16" i="2" s="1"/>
  <c r="E8" i="2"/>
  <c r="F25" i="1"/>
  <c r="F21" i="1"/>
  <c r="F17" i="1"/>
  <c r="G58" i="23"/>
  <c r="G86" i="23"/>
  <c r="G99" i="23"/>
  <c r="G98" i="23"/>
  <c r="G97" i="23"/>
  <c r="G95" i="23"/>
  <c r="G91" i="23"/>
  <c r="G90" i="23"/>
  <c r="G89" i="23"/>
  <c r="E88" i="23"/>
  <c r="E56" i="23" l="1"/>
  <c r="F31" i="1"/>
  <c r="G10" i="26"/>
  <c r="G21" i="26"/>
  <c r="F8" i="20"/>
  <c r="F9" i="7"/>
  <c r="F8" i="7" s="1"/>
  <c r="F32" i="19"/>
  <c r="F18" i="8"/>
  <c r="F6" i="23"/>
  <c r="F56" i="23"/>
  <c r="G56" i="23" s="1"/>
  <c r="G57" i="23"/>
  <c r="G88" i="23"/>
  <c r="G105" i="20" l="1"/>
  <c r="G43" i="23" l="1"/>
  <c r="G42" i="23"/>
  <c r="G38" i="23"/>
  <c r="G34" i="23"/>
  <c r="G29" i="23"/>
  <c r="G30" i="23"/>
  <c r="G31" i="23"/>
  <c r="G32" i="23"/>
  <c r="G20" i="23"/>
  <c r="G21" i="23"/>
  <c r="G22" i="23"/>
  <c r="G23" i="23"/>
  <c r="G24" i="23"/>
  <c r="G25" i="23"/>
  <c r="G19" i="23"/>
  <c r="G30" i="1"/>
  <c r="G29" i="1"/>
  <c r="G27" i="1"/>
  <c r="G23" i="1"/>
  <c r="G22" i="1"/>
  <c r="G19" i="1"/>
  <c r="E7" i="8" l="1"/>
  <c r="G33" i="23"/>
  <c r="E109" i="23" l="1"/>
  <c r="E37" i="23"/>
  <c r="E26" i="23"/>
  <c r="E7" i="23"/>
  <c r="E16" i="8"/>
  <c r="E23" i="7"/>
  <c r="E18" i="7"/>
  <c r="E12" i="7"/>
  <c r="E9" i="7" s="1"/>
  <c r="E27" i="19"/>
  <c r="E13" i="19"/>
  <c r="E7" i="19"/>
  <c r="E204" i="20"/>
  <c r="E201" i="20"/>
  <c r="E186" i="20"/>
  <c r="E8" i="20" l="1"/>
  <c r="E207" i="20" s="1"/>
  <c r="E6" i="23"/>
  <c r="E116" i="23" s="1"/>
  <c r="E32" i="19"/>
  <c r="E14" i="3"/>
  <c r="E8" i="7"/>
  <c r="E32" i="7" s="1"/>
  <c r="E18" i="8"/>
  <c r="E16" i="2" l="1"/>
  <c r="G11" i="19" l="1"/>
  <c r="G86" i="20" l="1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2" i="20"/>
  <c r="G143" i="20"/>
  <c r="G144" i="20"/>
  <c r="G145" i="20"/>
  <c r="G146" i="20"/>
  <c r="G147" i="20"/>
  <c r="G148" i="20"/>
  <c r="G149" i="20"/>
  <c r="G150" i="20"/>
  <c r="G151" i="20"/>
  <c r="G152" i="20"/>
  <c r="G153" i="20"/>
  <c r="G154" i="20"/>
  <c r="G155" i="20"/>
  <c r="G156" i="20"/>
  <c r="G157" i="20"/>
  <c r="G158" i="20"/>
  <c r="G159" i="20"/>
  <c r="G65" i="20"/>
  <c r="G67" i="20"/>
  <c r="G71" i="20"/>
  <c r="G74" i="20"/>
  <c r="G76" i="20"/>
  <c r="G77" i="20"/>
  <c r="G78" i="20"/>
  <c r="G80" i="20"/>
  <c r="G82" i="20"/>
  <c r="G83" i="20"/>
  <c r="G84" i="20"/>
  <c r="G85" i="20"/>
  <c r="G87" i="20"/>
  <c r="G88" i="20"/>
  <c r="G89" i="20"/>
  <c r="G90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8" i="20"/>
  <c r="G109" i="20"/>
  <c r="G110" i="20"/>
  <c r="G112" i="20"/>
  <c r="G113" i="20"/>
  <c r="G114" i="20"/>
  <c r="G115" i="20"/>
  <c r="G45" i="20"/>
  <c r="G46" i="20"/>
  <c r="G49" i="20"/>
  <c r="G51" i="20"/>
  <c r="G39" i="20"/>
  <c r="G40" i="20"/>
  <c r="G42" i="20"/>
  <c r="G35" i="20"/>
  <c r="G32" i="20"/>
  <c r="G22" i="20"/>
  <c r="G23" i="20"/>
  <c r="G20" i="20"/>
  <c r="G16" i="20"/>
  <c r="G11" i="20"/>
  <c r="G12" i="20"/>
  <c r="G13" i="20"/>
  <c r="G37" i="23" l="1"/>
  <c r="G186" i="20" l="1"/>
  <c r="G15" i="2" l="1"/>
  <c r="G12" i="13" l="1"/>
  <c r="G114" i="23"/>
  <c r="G26" i="7"/>
  <c r="G27" i="7"/>
  <c r="G29" i="7"/>
  <c r="G30" i="7"/>
  <c r="G11" i="3"/>
  <c r="G12" i="3"/>
  <c r="G13" i="3"/>
  <c r="G41" i="23" l="1"/>
  <c r="G85" i="23" l="1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E14" i="13" l="1"/>
  <c r="E9" i="13"/>
  <c r="G79" i="20"/>
  <c r="G75" i="20"/>
  <c r="G72" i="20"/>
  <c r="G68" i="20"/>
  <c r="G64" i="20"/>
  <c r="G50" i="20"/>
  <c r="G47" i="20"/>
  <c r="G44" i="20"/>
  <c r="G41" i="20"/>
  <c r="G37" i="20"/>
  <c r="G34" i="20"/>
  <c r="G31" i="20"/>
  <c r="G28" i="20"/>
  <c r="G25" i="20"/>
  <c r="G19" i="20"/>
  <c r="G111" i="23" l="1"/>
  <c r="G112" i="23"/>
  <c r="G113" i="23"/>
  <c r="F109" i="23"/>
  <c r="F116" i="23" s="1"/>
  <c r="G10" i="8"/>
  <c r="G11" i="8"/>
  <c r="G23" i="19"/>
  <c r="G24" i="19"/>
  <c r="G8" i="19"/>
  <c r="G9" i="19"/>
  <c r="G10" i="19" l="1"/>
  <c r="G11" i="2" l="1"/>
  <c r="G14" i="2"/>
  <c r="E25" i="1"/>
  <c r="G25" i="1" s="1"/>
  <c r="G63" i="20" l="1"/>
  <c r="G36" i="20"/>
  <c r="G27" i="20"/>
  <c r="G24" i="20"/>
  <c r="G15" i="20"/>
  <c r="G10" i="20"/>
  <c r="G43" i="20"/>
  <c r="G33" i="20"/>
  <c r="G30" i="20"/>
  <c r="G21" i="20"/>
  <c r="G18" i="20"/>
  <c r="G31" i="19"/>
  <c r="G9" i="20" l="1"/>
  <c r="G110" i="23" l="1"/>
  <c r="G11" i="13" l="1"/>
  <c r="G16" i="13"/>
  <c r="G8" i="23"/>
  <c r="G9" i="23"/>
  <c r="G10" i="23"/>
  <c r="G11" i="23"/>
  <c r="G12" i="23"/>
  <c r="G13" i="23"/>
  <c r="G14" i="23"/>
  <c r="G15" i="23"/>
  <c r="G16" i="23"/>
  <c r="G18" i="23"/>
  <c r="G27" i="23"/>
  <c r="G28" i="23"/>
  <c r="G8" i="8"/>
  <c r="G17" i="8"/>
  <c r="G10" i="7"/>
  <c r="G13" i="7"/>
  <c r="G14" i="7"/>
  <c r="G15" i="7"/>
  <c r="G16" i="7"/>
  <c r="G19" i="7"/>
  <c r="G20" i="7"/>
  <c r="G24" i="7"/>
  <c r="G25" i="7"/>
  <c r="G14" i="19"/>
  <c r="G15" i="19"/>
  <c r="G16" i="19"/>
  <c r="G17" i="19"/>
  <c r="G18" i="19"/>
  <c r="G19" i="19"/>
  <c r="G20" i="19"/>
  <c r="G21" i="19"/>
  <c r="G22" i="19"/>
  <c r="G28" i="19"/>
  <c r="G30" i="19"/>
  <c r="G123" i="20"/>
  <c r="G192" i="20"/>
  <c r="G200" i="20"/>
  <c r="G9" i="3" l="1"/>
  <c r="G9" i="2"/>
  <c r="G10" i="2"/>
  <c r="G12" i="2"/>
  <c r="G13" i="2"/>
  <c r="G12" i="7" l="1"/>
  <c r="G7" i="19"/>
  <c r="F204" i="20" l="1"/>
  <c r="F207" i="20" s="1"/>
  <c r="G81" i="20" l="1"/>
  <c r="F32" i="7" l="1"/>
  <c r="G207" i="20" l="1"/>
  <c r="E21" i="1" l="1"/>
  <c r="E17" i="1"/>
  <c r="G21" i="1" l="1"/>
  <c r="G17" i="1"/>
  <c r="E31" i="1"/>
  <c r="G31" i="1" l="1"/>
  <c r="G8" i="2" l="1"/>
  <c r="G13" i="19" l="1"/>
  <c r="G26" i="23"/>
  <c r="G7" i="23"/>
  <c r="G9" i="7" l="1"/>
  <c r="G18" i="7"/>
  <c r="G23" i="7"/>
  <c r="G109" i="23" l="1"/>
  <c r="G10" i="3"/>
  <c r="G27" i="19" l="1"/>
  <c r="G6" i="23"/>
  <c r="G60" i="23"/>
  <c r="G8" i="20"/>
  <c r="G32" i="19" l="1"/>
  <c r="G8" i="3"/>
  <c r="G116" i="23" l="1"/>
  <c r="G9" i="13"/>
  <c r="G14" i="3" l="1"/>
  <c r="G16" i="2"/>
  <c r="G16" i="8"/>
  <c r="E18" i="13" l="1"/>
  <c r="G14" i="13"/>
  <c r="G7" i="8"/>
  <c r="G8" i="7"/>
  <c r="G18" i="13" l="1"/>
  <c r="G18" i="8"/>
  <c r="G32" i="7" l="1"/>
</calcChain>
</file>

<file path=xl/sharedStrings.xml><?xml version="1.0" encoding="utf-8"?>
<sst xmlns="http://schemas.openxmlformats.org/spreadsheetml/2006/main" count="878" uniqueCount="403">
  <si>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</si>
  <si>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</si>
  <si>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</si>
  <si>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</si>
  <si>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</si>
  <si>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</si>
  <si>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</si>
  <si>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</si>
  <si>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</si>
  <si>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</si>
  <si>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</si>
  <si>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</si>
  <si>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</si>
  <si>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</si>
  <si>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</si>
  <si>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</si>
  <si>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</si>
  <si>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</si>
  <si>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</si>
  <si>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</si>
  <si>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</si>
  <si>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</si>
  <si>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</si>
  <si>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</si>
  <si>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</si>
  <si>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</si>
  <si>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</si>
  <si>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</si>
  <si>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</si>
  <si>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</si>
  <si>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</si>
  <si>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</si>
  <si>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</si>
  <si>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</si>
  <si>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</si>
  <si>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</si>
  <si>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</si>
  <si>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</si>
  <si>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</si>
  <si>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</si>
  <si>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</si>
  <si>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</si>
  <si>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</si>
  <si>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</si>
  <si>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</si>
  <si>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</si>
  <si>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</si>
  <si>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</si>
  <si>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</si>
  <si>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</si>
  <si>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</si>
  <si>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</si>
  <si>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</si>
  <si>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</si>
  <si>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</si>
  <si>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</si>
  <si>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</si>
  <si>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</si>
  <si>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</si>
  <si>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</si>
  <si>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</si>
  <si>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</si>
  <si>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</si>
  <si>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</si>
  <si>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</si>
  <si>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</si>
  <si>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</si>
  <si>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</si>
  <si>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</si>
  <si>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</si>
  <si>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</si>
  <si>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</si>
  <si>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</si>
  <si>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</si>
  <si>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</si>
  <si>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</si>
  <si>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</si>
  <si>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</si>
  <si>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</si>
  <si>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</si>
  <si>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</si>
  <si>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</si>
  <si>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</si>
  <si>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</si>
  <si>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</si>
  <si>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</si>
  <si>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</si>
  <si>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</si>
  <si>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</si>
  <si>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</si>
  <si>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</si>
  <si>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</si>
  <si>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</si>
  <si>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</si>
  <si>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</si>
  <si>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</si>
  <si>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</si>
  <si>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</si>
  <si>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</si>
  <si>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</si>
  <si>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</si>
  <si>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</si>
  <si>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</si>
  <si>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</si>
  <si>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</si>
  <si>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</si>
  <si>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</si>
  <si>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</si>
  <si>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</si>
  <si>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</si>
  <si>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</si>
  <si>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</si>
  <si>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</si>
  <si>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</si>
  <si>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</si>
  <si>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</si>
  <si>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</si>
  <si>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</si>
  <si>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</si>
  <si>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</si>
  <si>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</si>
  <si>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</si>
  <si>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</si>
  <si>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</si>
  <si>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</si>
  <si>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</si>
  <si>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</si>
  <si>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</si>
  <si>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</si>
  <si>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</si>
  <si>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</si>
  <si>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</si>
  <si>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</si>
  <si>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</si>
  <si>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</si>
  <si>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</si>
  <si>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</si>
  <si>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</si>
  <si>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</si>
  <si>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</si>
  <si>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</si>
  <si>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</si>
  <si>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</si>
  <si>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</si>
  <si>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</si>
  <si>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</si>
  <si>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</si>
  <si>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</si>
  <si>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</si>
  <si>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</si>
  <si>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</si>
  <si>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</si>
  <si>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</si>
  <si>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</si>
  <si>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</si>
  <si>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</si>
  <si>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</si>
  <si>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</si>
  <si>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</si>
  <si>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</si>
  <si>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</si>
  <si>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</si>
  <si>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</si>
  <si>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</si>
  <si>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</si>
  <si>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</si>
  <si>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</si>
  <si>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</si>
  <si>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</si>
  <si>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</si>
  <si>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</si>
  <si>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</si>
  <si>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</si>
  <si>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</si>
  <si>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</si>
  <si>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</si>
  <si>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</si>
  <si>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</si>
  <si>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</si>
  <si>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</si>
  <si>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</si>
  <si>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</si>
  <si>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</si>
  <si>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</si>
  <si>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</si>
  <si>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</si>
  <si>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</si>
  <si>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</si>
  <si>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</si>
  <si>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</si>
  <si>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</si>
  <si>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</si>
  <si>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</si>
  <si>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</si>
  <si>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</si>
  <si>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</si>
  <si>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</si>
  <si>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</si>
  <si>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</si>
  <si>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</si>
  <si>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</si>
  <si>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</si>
  <si>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</si>
  <si>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</si>
  <si>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</si>
  <si>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</si>
  <si>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</si>
  <si>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</si>
  <si>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</si>
  <si>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</si>
  <si>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</si>
  <si>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</si>
  <si>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</si>
  <si>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</si>
  <si>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</si>
  <si>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pol. 5660 - neinvestiční půjčky obyvatelstvu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</si>
  <si>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</si>
  <si>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</si>
  <si>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</si>
  <si>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</si>
  <si>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</si>
  <si>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</si>
  <si>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</si>
  <si>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</si>
  <si>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pol. 5222 - neinvestiční transfery spolkům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</si>
  <si>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</si>
  <si>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</si>
  <si>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</si>
  <si>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</si>
  <si>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</si>
  <si>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</si>
  <si>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0731</t>
  </si>
  <si>
    <t xml:space="preserve">oddělení bezpečnosti a krizového řízení </t>
  </si>
  <si>
    <t>oddělení ICT služeb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</si>
  <si>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</si>
  <si>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</si>
  <si>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</si>
  <si>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</si>
  <si>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</si>
  <si>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</si>
  <si>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</si>
  <si>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</si>
  <si>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</si>
  <si>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</si>
  <si>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</si>
  <si>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</si>
  <si>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</si>
  <si>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t>zřízených Městskou částí Praha 8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</si>
  <si>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</si>
  <si>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</si>
  <si>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studie</t>
  </si>
  <si>
    <t>3419 - ostatní tělovýchovná činnost</t>
  </si>
  <si>
    <t>0417</t>
  </si>
  <si>
    <t>propagace, informační letáky, mapky</t>
  </si>
  <si>
    <t>právní služby</t>
  </si>
  <si>
    <t xml:space="preserve">auditní služby </t>
  </si>
  <si>
    <t>příkazní smlouvy - supervize, TDI, KBOZP</t>
  </si>
  <si>
    <t>realizace zadávacích řízení</t>
  </si>
  <si>
    <t>0601</t>
  </si>
  <si>
    <t>dovybavení infocentra</t>
  </si>
  <si>
    <t>opravy tiskového parku a ostatního HW</t>
  </si>
  <si>
    <t>0101</t>
  </si>
  <si>
    <t xml:space="preserve"> odbor kancelář tajemníka ÚMČ</t>
  </si>
  <si>
    <t>oddělení evropských fondů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</si>
  <si>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</si>
  <si>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</si>
  <si>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</si>
  <si>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</si>
  <si>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</si>
  <si>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</si>
  <si>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</si>
  <si>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</si>
  <si>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 xml:space="preserve">           příspěvek na asistenty pedagoga</t>
  </si>
  <si>
    <t>z toho: příspěvek na asistenty pedagoga</t>
  </si>
  <si>
    <t>zimní údržba pěších cest</t>
  </si>
  <si>
    <t>provoz odpadkových košů na psí exkrementy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</si>
  <si>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</si>
  <si>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</si>
  <si>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</si>
  <si>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</si>
  <si>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implementace místní Agendy 21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</si>
  <si>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</si>
  <si>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</si>
  <si>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</si>
  <si>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</si>
  <si>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</si>
  <si>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</si>
  <si>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t>pol. 5164 - nájemné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</si>
  <si>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</si>
  <si>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</si>
  <si>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kamerové systémy - energie</t>
  </si>
  <si>
    <t xml:space="preserve">servis kamerových, bezpečnostních a vstupních systémů 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</si>
  <si>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</si>
  <si>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</si>
  <si>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</si>
  <si>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</si>
  <si>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</si>
  <si>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</si>
  <si>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>projekty BESIP</t>
  </si>
  <si>
    <t xml:space="preserve">           odpisy</t>
  </si>
  <si>
    <t xml:space="preserve">          odpisy</t>
  </si>
  <si>
    <t xml:space="preserve">           primární prevence</t>
  </si>
  <si>
    <t>SPOD</t>
  </si>
  <si>
    <t>sociální oblast</t>
  </si>
  <si>
    <t>zdravotnictví</t>
  </si>
  <si>
    <t>503</t>
  </si>
  <si>
    <t>4351 - osobní asistence, pečovatelská služba a podpora samostatného bydlení</t>
  </si>
  <si>
    <t>informační cedule - navigační systém</t>
  </si>
  <si>
    <t>služby telekomunikací</t>
  </si>
  <si>
    <t>pol. 5168 - zprac. dat a služeb souvisejících s informační a komunikační technikou</t>
  </si>
  <si>
    <t>pol. 5169 - nákup služeb j.n.(očkování)</t>
  </si>
  <si>
    <t>pol. 5901 - nespecifikované rezervy</t>
  </si>
  <si>
    <t>pol. 5192 - poskytnuté náhrady</t>
  </si>
  <si>
    <t>poskytnuté  náhrady</t>
  </si>
  <si>
    <t>členství v Národní siti Zdravých měst</t>
  </si>
  <si>
    <t>analýzy dopravy</t>
  </si>
  <si>
    <t>analýza modernizace kamerového systému</t>
  </si>
  <si>
    <t>opravy a udržování</t>
  </si>
  <si>
    <t>DDHM</t>
  </si>
  <si>
    <t>nákup materiálu</t>
  </si>
  <si>
    <t>na rok 2018</t>
  </si>
  <si>
    <t>úhrady sankcí</t>
  </si>
  <si>
    <t>pol. 5363 - úhrady sankcí</t>
  </si>
  <si>
    <t>rezerva na volby</t>
  </si>
  <si>
    <t>péče památkové zóny, drobná umělecká díla</t>
  </si>
  <si>
    <t>3326 - poříz., zachov. a obnova hodnot místního kulturního, národ. a histor. povědomí</t>
  </si>
  <si>
    <t>ZPS</t>
  </si>
  <si>
    <t>85080</t>
  </si>
  <si>
    <t>úpravy KS ve vztahu k GDPR</t>
  </si>
  <si>
    <t>fotokabinky s biometrickými daty</t>
  </si>
  <si>
    <t>stáže žáků 8. tříd ve Velké Británii</t>
  </si>
  <si>
    <t>cena Eduarda Štorcha</t>
  </si>
  <si>
    <t>DDP pro 16 pedagogů</t>
  </si>
  <si>
    <t>projekt "Osmička - úřad vstřícný rodině"</t>
  </si>
  <si>
    <t xml:space="preserve">          vybavení dle požadavků ČŠI a HS hl.m.Prahy</t>
  </si>
  <si>
    <t xml:space="preserve">          opravy a vybavení 10 tříd</t>
  </si>
  <si>
    <t>konzultační, poradenské a právní služby, zpracování žádostí</t>
  </si>
  <si>
    <t>nájemné</t>
  </si>
  <si>
    <t>zpracování urbanistické studie a strategických vizí</t>
  </si>
  <si>
    <t>nákup lavic do objektu Polikliniky Mazurská</t>
  </si>
  <si>
    <t>3613 - nebytové hospodářství</t>
  </si>
  <si>
    <t>GDPR</t>
  </si>
  <si>
    <t>pol. 5168 - zpr.dat a sl.souv.  s inf. a kom.techn.</t>
  </si>
  <si>
    <t>6118 - volba prezidenta republiky</t>
  </si>
  <si>
    <t>odměna členům volebních komisí</t>
  </si>
  <si>
    <t xml:space="preserve">veřejná zeleň </t>
  </si>
  <si>
    <t>příspěvek - nemoci z povolání</t>
  </si>
  <si>
    <t>odbor životního prostředí ÚMČ</t>
  </si>
  <si>
    <t>na rok 2019</t>
  </si>
  <si>
    <t>2019/2018</t>
  </si>
  <si>
    <t>Návrh Rozpočtu městské části Praha 8 na rok 2019</t>
  </si>
  <si>
    <t>2018/2019</t>
  </si>
  <si>
    <t>analytické a poradenské služby</t>
  </si>
  <si>
    <t>Sociální a ošetřovatelské služby (SOS) v Praze 8</t>
  </si>
  <si>
    <t>participativní rozpočet</t>
  </si>
  <si>
    <t>ost. kulturní činnost, vč. vedení kroniky, oslava 100 let Republiky</t>
  </si>
  <si>
    <t>dotace na sport (RO č. 1)</t>
  </si>
  <si>
    <t>dotace na volnoč. aktivity dětí a mládeže (RO č. 1)</t>
  </si>
  <si>
    <t xml:space="preserve">          náklady na stravování žáků</t>
  </si>
  <si>
    <t xml:space="preserve">          vybavení objektu Pernerova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</si>
  <si>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</si>
  <si>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</si>
  <si>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</si>
  <si>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</si>
  <si>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</si>
  <si>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9115</t>
  </si>
  <si>
    <t>str. 14/15</t>
  </si>
  <si>
    <t>str. 15/15</t>
  </si>
  <si>
    <t>str. 1/15</t>
  </si>
  <si>
    <t>str. 2/15</t>
  </si>
  <si>
    <t>str. 3/15</t>
  </si>
  <si>
    <t>str.  4/15</t>
  </si>
  <si>
    <t>str.  5/15</t>
  </si>
  <si>
    <t>str.  6/15</t>
  </si>
  <si>
    <t>str.  7/15</t>
  </si>
  <si>
    <t>str. 8/15</t>
  </si>
  <si>
    <t>str. 9/15</t>
  </si>
  <si>
    <t>str. 10/15</t>
  </si>
  <si>
    <t>str. 11/15</t>
  </si>
  <si>
    <t>str. 12/15</t>
  </si>
  <si>
    <t>str. 13/15</t>
  </si>
  <si>
    <t>0525</t>
  </si>
  <si>
    <t>odbor zdravotnictví a sociálních služeb ÚMČ</t>
  </si>
  <si>
    <t>3640 - komunální služby a územní rozvoj j. n.</t>
  </si>
  <si>
    <t>Nová Palmovka - právní služby</t>
  </si>
  <si>
    <t>Nová Palmovka BV (BOZP, odměna OSMS)</t>
  </si>
  <si>
    <t>elektrická energie mobilní kluziště + veřejné osvětlení parkoviště Nekvasilova</t>
  </si>
  <si>
    <t>3 mobilní kluziště</t>
  </si>
  <si>
    <t>odstranění sloupů hlásné služby</t>
  </si>
  <si>
    <t>0131</t>
  </si>
  <si>
    <t>odbor kancelář starosty</t>
  </si>
  <si>
    <t>oddělení architekta MČ a strategického rozvoje</t>
  </si>
  <si>
    <t>odbor občansko-správní ÚMČ</t>
  </si>
  <si>
    <t>0906</t>
  </si>
  <si>
    <t>konzul. a poradenská činnost</t>
  </si>
  <si>
    <t>Post Bellum - příběhy našich sousedů</t>
  </si>
  <si>
    <t>dar</t>
  </si>
  <si>
    <t>JDH (jednotka dobrovolných hasičů)</t>
  </si>
  <si>
    <t>trhy</t>
  </si>
  <si>
    <t xml:space="preserve">Příloha č. 3 </t>
  </si>
  <si>
    <t>Zatupitelstva městské části Praha 8</t>
  </si>
  <si>
    <t>ze dne 13. března 2019</t>
  </si>
  <si>
    <t>usnesení č. Usn ZMC 003/2019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</si>
</sst>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rgb="FFFF0000"/>
      <name val="Arial CE"/>
      <charset val="238"/>
    </font>
    <font>
      <i/>
      <sz val="10"/>
      <name val="Ar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17" xfId="0" applyBorder="1"/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4" fillId="0" borderId="39" xfId="0" applyFont="1" applyBorder="1"/>
    <xf numFmtId="0" fontId="1" fillId="0" borderId="0" xfId="1"/>
    <xf numFmtId="0" fontId="7" fillId="0" borderId="1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40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4" fillId="0" borderId="17" xfId="0" applyNumberFormat="1" applyFont="1" applyBorder="1"/>
    <xf numFmtId="0" fontId="2" fillId="0" borderId="38" xfId="0" applyFont="1" applyBorder="1"/>
    <xf numFmtId="49" fontId="4" fillId="0" borderId="10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32" xfId="1" applyFont="1" applyBorder="1" applyAlignment="1">
      <alignment horizontal="center"/>
    </xf>
    <xf numFmtId="0" fontId="7" fillId="0" borderId="2" xfId="0" applyFont="1" applyBorder="1"/>
    <xf numFmtId="0" fontId="4" fillId="0" borderId="46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8" xfId="0" applyFont="1" applyBorder="1"/>
    <xf numFmtId="0" fontId="10" fillId="0" borderId="0" xfId="0" applyFont="1"/>
    <xf numFmtId="0" fontId="3" fillId="0" borderId="2" xfId="0" applyFont="1" applyBorder="1"/>
    <xf numFmtId="0" fontId="4" fillId="0" borderId="9" xfId="0" applyFont="1" applyBorder="1"/>
    <xf numFmtId="49" fontId="11" fillId="0" borderId="18" xfId="0" applyNumberFormat="1" applyFont="1" applyBorder="1"/>
    <xf numFmtId="0" fontId="10" fillId="0" borderId="18" xfId="0" applyFont="1" applyBorder="1"/>
    <xf numFmtId="0" fontId="16" fillId="0" borderId="0" xfId="0" applyFont="1"/>
    <xf numFmtId="0" fontId="14" fillId="0" borderId="0" xfId="0" applyFont="1"/>
    <xf numFmtId="0" fontId="18" fillId="0" borderId="0" xfId="0" applyFont="1" applyAlignment="1">
      <alignment horizontal="right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/>
    <xf numFmtId="0" fontId="19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49" fontId="19" fillId="0" borderId="8" xfId="0" applyNumberFormat="1" applyFont="1" applyBorder="1" applyAlignment="1">
      <alignment horizontal="center"/>
    </xf>
    <xf numFmtId="0" fontId="14" fillId="0" borderId="11" xfId="0" applyFont="1" applyBorder="1"/>
    <xf numFmtId="49" fontId="1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1" fillId="0" borderId="22" xfId="0" applyFont="1" applyBorder="1"/>
    <xf numFmtId="0" fontId="21" fillId="0" borderId="22" xfId="0" applyFont="1" applyBorder="1"/>
    <xf numFmtId="49" fontId="1" fillId="0" borderId="22" xfId="0" applyNumberFormat="1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49" fontId="21" fillId="0" borderId="17" xfId="0" applyNumberFormat="1" applyFont="1" applyBorder="1"/>
    <xf numFmtId="0" fontId="21" fillId="0" borderId="21" xfId="0" applyFont="1" applyBorder="1" applyAlignment="1">
      <alignment horizontal="center"/>
    </xf>
    <xf numFmtId="0" fontId="7" fillId="0" borderId="24" xfId="0" applyFont="1" applyBorder="1"/>
    <xf numFmtId="0" fontId="3" fillId="0" borderId="15" xfId="0" applyFont="1" applyBorder="1"/>
    <xf numFmtId="0" fontId="21" fillId="0" borderId="23" xfId="0" applyFont="1" applyBorder="1"/>
    <xf numFmtId="49" fontId="1" fillId="0" borderId="21" xfId="0" applyNumberFormat="1" applyFont="1" applyBorder="1" applyAlignment="1">
      <alignment horizontal="left"/>
    </xf>
    <xf numFmtId="0" fontId="8" fillId="0" borderId="23" xfId="0" applyFont="1" applyBorder="1"/>
    <xf numFmtId="0" fontId="21" fillId="0" borderId="23" xfId="0" applyFont="1" applyBorder="1" applyAlignment="1">
      <alignment horizontal="left"/>
    </xf>
    <xf numFmtId="0" fontId="8" fillId="0" borderId="21" xfId="0" applyFont="1" applyBorder="1"/>
    <xf numFmtId="0" fontId="8" fillId="0" borderId="22" xfId="0" applyFont="1" applyBorder="1"/>
    <xf numFmtId="0" fontId="7" fillId="0" borderId="18" xfId="0" applyFont="1" applyBorder="1"/>
    <xf numFmtId="49" fontId="7" fillId="0" borderId="9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1" fillId="0" borderId="16" xfId="0" applyNumberFormat="1" applyFont="1" applyBorder="1" applyAlignment="1">
      <alignment horizontal="center"/>
    </xf>
    <xf numFmtId="0" fontId="1" fillId="0" borderId="12" xfId="0" applyFont="1" applyBorder="1"/>
    <xf numFmtId="49" fontId="1" fillId="0" borderId="22" xfId="0" applyNumberFormat="1" applyFont="1" applyBorder="1" applyAlignment="1">
      <alignment horizontal="left"/>
    </xf>
    <xf numFmtId="0" fontId="3" fillId="0" borderId="16" xfId="0" applyFont="1" applyBorder="1"/>
    <xf numFmtId="0" fontId="1" fillId="0" borderId="0" xfId="2"/>
    <xf numFmtId="3" fontId="2" fillId="0" borderId="28" xfId="0" applyNumberFormat="1" applyFont="1" applyBorder="1"/>
    <xf numFmtId="0" fontId="1" fillId="0" borderId="18" xfId="2" applyBorder="1"/>
    <xf numFmtId="0" fontId="1" fillId="0" borderId="22" xfId="2" applyBorder="1"/>
    <xf numFmtId="49" fontId="8" fillId="0" borderId="47" xfId="2" applyNumberFormat="1" applyFont="1" applyBorder="1" applyAlignment="1">
      <alignment horizontal="center"/>
    </xf>
    <xf numFmtId="0" fontId="8" fillId="0" borderId="22" xfId="2" applyFont="1" applyBorder="1" applyAlignment="1">
      <alignment horizontal="left"/>
    </xf>
    <xf numFmtId="0" fontId="3" fillId="0" borderId="15" xfId="2" applyFont="1" applyBorder="1" applyAlignment="1">
      <alignment horizontal="left"/>
    </xf>
    <xf numFmtId="0" fontId="8" fillId="0" borderId="15" xfId="2" applyFont="1" applyBorder="1" applyAlignment="1">
      <alignment horizontal="left"/>
    </xf>
    <xf numFmtId="3" fontId="8" fillId="0" borderId="22" xfId="2" applyNumberFormat="1" applyFont="1" applyBorder="1"/>
    <xf numFmtId="0" fontId="4" fillId="0" borderId="46" xfId="0" applyFont="1" applyBorder="1"/>
    <xf numFmtId="49" fontId="7" fillId="0" borderId="9" xfId="2" applyNumberFormat="1" applyFont="1" applyBorder="1" applyAlignment="1">
      <alignment horizontal="center"/>
    </xf>
    <xf numFmtId="0" fontId="7" fillId="0" borderId="17" xfId="2" applyFont="1" applyBorder="1" applyAlignment="1">
      <alignment horizontal="right"/>
    </xf>
    <xf numFmtId="0" fontId="3" fillId="0" borderId="22" xfId="2" applyFont="1" applyBorder="1"/>
    <xf numFmtId="0" fontId="3" fillId="0" borderId="20" xfId="2" applyFont="1" applyBorder="1"/>
    <xf numFmtId="49" fontId="3" fillId="0" borderId="12" xfId="2" applyNumberFormat="1" applyFont="1" applyBorder="1" applyAlignment="1">
      <alignment horizontal="center"/>
    </xf>
    <xf numFmtId="49" fontId="3" fillId="0" borderId="15" xfId="2" applyNumberFormat="1" applyFont="1" applyBorder="1" applyAlignment="1">
      <alignment horizontal="center"/>
    </xf>
    <xf numFmtId="0" fontId="3" fillId="0" borderId="15" xfId="2" applyFont="1" applyBorder="1"/>
    <xf numFmtId="0" fontId="4" fillId="0" borderId="37" xfId="2" applyFont="1" applyBorder="1"/>
    <xf numFmtId="49" fontId="8" fillId="0" borderId="12" xfId="2" applyNumberFormat="1" applyFont="1" applyBorder="1" applyAlignment="1">
      <alignment horizontal="center"/>
    </xf>
    <xf numFmtId="0" fontId="1" fillId="0" borderId="12" xfId="2" applyBorder="1"/>
    <xf numFmtId="3" fontId="4" fillId="0" borderId="28" xfId="2" applyNumberFormat="1" applyFont="1" applyBorder="1"/>
    <xf numFmtId="49" fontId="8" fillId="0" borderId="9" xfId="2" applyNumberFormat="1" applyFont="1" applyBorder="1" applyAlignment="1">
      <alignment horizontal="center"/>
    </xf>
    <xf numFmtId="0" fontId="8" fillId="0" borderId="18" xfId="2" applyFont="1" applyBorder="1"/>
    <xf numFmtId="49" fontId="3" fillId="0" borderId="22" xfId="2" applyNumberFormat="1" applyFont="1" applyBorder="1" applyAlignment="1">
      <alignment horizontal="left"/>
    </xf>
    <xf numFmtId="0" fontId="3" fillId="0" borderId="22" xfId="2" applyFont="1" applyBorder="1" applyAlignment="1">
      <alignment horizontal="left"/>
    </xf>
    <xf numFmtId="0" fontId="3" fillId="0" borderId="23" xfId="2" applyFont="1" applyBorder="1"/>
    <xf numFmtId="49" fontId="3" fillId="0" borderId="9" xfId="2" applyNumberFormat="1" applyFont="1" applyBorder="1" applyAlignment="1">
      <alignment horizontal="center"/>
    </xf>
    <xf numFmtId="49" fontId="3" fillId="0" borderId="17" xfId="2" applyNumberFormat="1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49" fontId="7" fillId="0" borderId="12" xfId="2" applyNumberFormat="1" applyFont="1" applyBorder="1" applyAlignment="1">
      <alignment horizontal="center"/>
    </xf>
    <xf numFmtId="0" fontId="7" fillId="0" borderId="18" xfId="2" applyFont="1" applyBorder="1"/>
    <xf numFmtId="0" fontId="3" fillId="0" borderId="21" xfId="2" applyFont="1" applyBorder="1"/>
    <xf numFmtId="0" fontId="7" fillId="0" borderId="23" xfId="2" applyFont="1" applyBorder="1"/>
    <xf numFmtId="49" fontId="23" fillId="0" borderId="22" xfId="2" applyNumberFormat="1" applyFont="1" applyBorder="1" applyAlignment="1">
      <alignment horizontal="center"/>
    </xf>
    <xf numFmtId="0" fontId="4" fillId="0" borderId="39" xfId="2" applyFont="1" applyBorder="1"/>
    <xf numFmtId="49" fontId="7" fillId="0" borderId="16" xfId="2" applyNumberFormat="1" applyFont="1" applyBorder="1" applyAlignment="1">
      <alignment horizontal="center"/>
    </xf>
    <xf numFmtId="49" fontId="7" fillId="0" borderId="15" xfId="2" applyNumberFormat="1" applyFont="1" applyBorder="1" applyAlignment="1">
      <alignment horizontal="left"/>
    </xf>
    <xf numFmtId="0" fontId="7" fillId="0" borderId="15" xfId="2" applyFont="1" applyBorder="1" applyAlignment="1">
      <alignment horizontal="left"/>
    </xf>
    <xf numFmtId="0" fontId="3" fillId="0" borderId="13" xfId="2" applyFont="1" applyBorder="1"/>
    <xf numFmtId="3" fontId="2" fillId="0" borderId="28" xfId="2" applyNumberFormat="1" applyFont="1" applyBorder="1"/>
    <xf numFmtId="49" fontId="4" fillId="0" borderId="12" xfId="2" applyNumberFormat="1" applyFont="1" applyBorder="1" applyAlignment="1">
      <alignment horizontal="left"/>
    </xf>
    <xf numFmtId="0" fontId="4" fillId="0" borderId="22" xfId="2" applyFont="1" applyBorder="1" applyAlignment="1">
      <alignment horizontal="center"/>
    </xf>
    <xf numFmtId="0" fontId="3" fillId="0" borderId="17" xfId="2" applyFont="1" applyBorder="1"/>
    <xf numFmtId="49" fontId="4" fillId="0" borderId="9" xfId="2" applyNumberFormat="1" applyFont="1" applyBorder="1" applyAlignment="1">
      <alignment horizontal="left"/>
    </xf>
    <xf numFmtId="0" fontId="4" fillId="0" borderId="17" xfId="2" applyFont="1" applyBorder="1" applyAlignment="1">
      <alignment horizontal="center"/>
    </xf>
    <xf numFmtId="0" fontId="3" fillId="0" borderId="11" xfId="2" applyFont="1" applyBorder="1"/>
    <xf numFmtId="0" fontId="7" fillId="0" borderId="22" xfId="2" applyFont="1" applyBorder="1"/>
    <xf numFmtId="0" fontId="4" fillId="0" borderId="28" xfId="2" applyFont="1" applyBorder="1"/>
    <xf numFmtId="0" fontId="4" fillId="0" borderId="0" xfId="2" applyFont="1"/>
    <xf numFmtId="3" fontId="4" fillId="0" borderId="0" xfId="2" applyNumberFormat="1" applyFont="1"/>
    <xf numFmtId="3" fontId="7" fillId="0" borderId="22" xfId="2" applyNumberFormat="1" applyFont="1" applyBorder="1"/>
    <xf numFmtId="49" fontId="7" fillId="0" borderId="31" xfId="2" applyNumberFormat="1" applyFont="1" applyBorder="1" applyAlignment="1">
      <alignment horizontal="center"/>
    </xf>
    <xf numFmtId="49" fontId="7" fillId="0" borderId="5" xfId="2" applyNumberFormat="1" applyFont="1" applyBorder="1" applyAlignment="1">
      <alignment horizontal="left"/>
    </xf>
    <xf numFmtId="0" fontId="7" fillId="0" borderId="19" xfId="2" applyFont="1" applyBorder="1"/>
    <xf numFmtId="49" fontId="4" fillId="0" borderId="17" xfId="2" applyNumberFormat="1" applyFont="1" applyBorder="1"/>
    <xf numFmtId="0" fontId="7" fillId="0" borderId="22" xfId="0" applyFont="1" applyBorder="1"/>
    <xf numFmtId="49" fontId="3" fillId="0" borderId="22" xfId="2" applyNumberFormat="1" applyFont="1" applyBorder="1"/>
    <xf numFmtId="49" fontId="3" fillId="0" borderId="22" xfId="2" applyNumberFormat="1" applyFont="1" applyBorder="1" applyAlignment="1">
      <alignment horizontal="center"/>
    </xf>
    <xf numFmtId="49" fontId="7" fillId="0" borderId="22" xfId="2" applyNumberFormat="1" applyFont="1" applyBorder="1" applyAlignment="1">
      <alignment horizontal="left"/>
    </xf>
    <xf numFmtId="49" fontId="7" fillId="0" borderId="17" xfId="2" applyNumberFormat="1" applyFont="1" applyBorder="1" applyAlignment="1">
      <alignment horizontal="left"/>
    </xf>
    <xf numFmtId="0" fontId="7" fillId="0" borderId="17" xfId="2" applyFont="1" applyBorder="1" applyAlignment="1">
      <alignment horizontal="left"/>
    </xf>
    <xf numFmtId="49" fontId="3" fillId="0" borderId="16" xfId="2" applyNumberFormat="1" applyFont="1" applyBorder="1" applyAlignment="1">
      <alignment horizontal="center"/>
    </xf>
    <xf numFmtId="0" fontId="3" fillId="0" borderId="22" xfId="2" applyFont="1" applyBorder="1" applyAlignment="1">
      <alignment horizontal="center"/>
    </xf>
    <xf numFmtId="0" fontId="7" fillId="0" borderId="22" xfId="2" applyFont="1" applyBorder="1" applyAlignment="1">
      <alignment horizontal="left"/>
    </xf>
    <xf numFmtId="0" fontId="3" fillId="0" borderId="17" xfId="1" applyFont="1" applyBorder="1"/>
    <xf numFmtId="0" fontId="4" fillId="0" borderId="9" xfId="1" applyFont="1" applyBorder="1" applyAlignment="1">
      <alignment horizontal="left"/>
    </xf>
    <xf numFmtId="49" fontId="3" fillId="0" borderId="24" xfId="2" applyNumberFormat="1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0" fontId="3" fillId="0" borderId="12" xfId="2" applyFont="1" applyBorder="1" applyAlignment="1">
      <alignment horizontal="center"/>
    </xf>
    <xf numFmtId="49" fontId="3" fillId="0" borderId="21" xfId="2" applyNumberFormat="1" applyFont="1" applyBorder="1" applyAlignment="1" applyProtection="1">
      <alignment horizontal="center"/>
      <protection locked="0"/>
    </xf>
    <xf numFmtId="0" fontId="13" fillId="0" borderId="10" xfId="2" applyFont="1" applyBorder="1"/>
    <xf numFmtId="0" fontId="3" fillId="0" borderId="11" xfId="2" applyFont="1" applyBorder="1" applyAlignment="1" applyProtection="1">
      <alignment horizontal="center"/>
      <protection locked="0"/>
    </xf>
    <xf numFmtId="0" fontId="20" fillId="0" borderId="11" xfId="2" applyFont="1" applyBorder="1"/>
    <xf numFmtId="49" fontId="7" fillId="0" borderId="20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3" fillId="0" borderId="12" xfId="2" applyFont="1" applyBorder="1"/>
    <xf numFmtId="0" fontId="16" fillId="0" borderId="17" xfId="0" applyFont="1" applyBorder="1"/>
    <xf numFmtId="0" fontId="14" fillId="0" borderId="46" xfId="0" applyFont="1" applyBorder="1"/>
    <xf numFmtId="0" fontId="14" fillId="0" borderId="10" xfId="0" applyFont="1" applyBorder="1"/>
    <xf numFmtId="49" fontId="19" fillId="0" borderId="17" xfId="0" applyNumberFormat="1" applyFont="1" applyBorder="1"/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0" fontId="1" fillId="0" borderId="19" xfId="2" applyBorder="1"/>
    <xf numFmtId="0" fontId="1" fillId="0" borderId="21" xfId="2" applyBorder="1"/>
    <xf numFmtId="49" fontId="1" fillId="0" borderId="12" xfId="2" applyNumberFormat="1" applyBorder="1" applyAlignment="1">
      <alignment horizontal="center"/>
    </xf>
    <xf numFmtId="49" fontId="8" fillId="0" borderId="16" xfId="2" applyNumberFormat="1" applyFont="1" applyBorder="1" applyAlignment="1">
      <alignment horizontal="center"/>
    </xf>
    <xf numFmtId="49" fontId="2" fillId="0" borderId="26" xfId="2" applyNumberFormat="1" applyFont="1" applyBorder="1" applyAlignment="1">
      <alignment horizontal="left"/>
    </xf>
    <xf numFmtId="0" fontId="2" fillId="0" borderId="27" xfId="2" applyFont="1" applyBorder="1"/>
    <xf numFmtId="0" fontId="2" fillId="0" borderId="28" xfId="2" applyFont="1" applyBorder="1"/>
    <xf numFmtId="0" fontId="0" fillId="2" borderId="0" xfId="0" applyFill="1"/>
    <xf numFmtId="49" fontId="19" fillId="0" borderId="24" xfId="2" applyNumberFormat="1" applyFont="1" applyBorder="1" applyAlignment="1" applyProtection="1">
      <alignment horizontal="center"/>
      <protection locked="0"/>
    </xf>
    <xf numFmtId="49" fontId="19" fillId="0" borderId="11" xfId="2" applyNumberFormat="1" applyFont="1" applyBorder="1" applyAlignment="1" applyProtection="1">
      <alignment horizontal="center"/>
      <protection locked="0"/>
    </xf>
    <xf numFmtId="49" fontId="19" fillId="0" borderId="15" xfId="2" applyNumberFormat="1" applyFont="1" applyBorder="1" applyAlignment="1">
      <alignment horizontal="left"/>
    </xf>
    <xf numFmtId="0" fontId="19" fillId="0" borderId="14" xfId="2" applyFont="1" applyBorder="1"/>
    <xf numFmtId="0" fontId="8" fillId="0" borderId="16" xfId="2" applyFont="1" applyBorder="1" applyAlignment="1">
      <alignment horizontal="center"/>
    </xf>
    <xf numFmtId="49" fontId="10" fillId="0" borderId="11" xfId="2" applyNumberFormat="1" applyFont="1" applyBorder="1" applyAlignment="1" applyProtection="1">
      <alignment horizontal="center"/>
      <protection locked="0"/>
    </xf>
    <xf numFmtId="0" fontId="10" fillId="0" borderId="17" xfId="2" applyFont="1" applyBorder="1" applyAlignment="1">
      <alignment horizontal="left"/>
    </xf>
    <xf numFmtId="0" fontId="8" fillId="0" borderId="9" xfId="2" applyFont="1" applyBorder="1" applyAlignment="1">
      <alignment horizontal="center"/>
    </xf>
    <xf numFmtId="0" fontId="19" fillId="0" borderId="15" xfId="2" applyFont="1" applyBorder="1"/>
    <xf numFmtId="0" fontId="19" fillId="0" borderId="17" xfId="2" applyFont="1" applyBorder="1"/>
    <xf numFmtId="49" fontId="8" fillId="0" borderId="4" xfId="2" applyNumberFormat="1" applyFont="1" applyBorder="1" applyAlignment="1">
      <alignment horizontal="center"/>
    </xf>
    <xf numFmtId="49" fontId="19" fillId="0" borderId="19" xfId="2" applyNumberFormat="1" applyFont="1" applyBorder="1" applyAlignment="1" applyProtection="1">
      <alignment horizontal="center"/>
      <protection locked="0"/>
    </xf>
    <xf numFmtId="0" fontId="19" fillId="0" borderId="5" xfId="2" applyFont="1" applyBorder="1" applyAlignment="1">
      <alignment horizontal="left"/>
    </xf>
    <xf numFmtId="3" fontId="1" fillId="0" borderId="22" xfId="2" applyNumberFormat="1" applyBorder="1"/>
    <xf numFmtId="0" fontId="3" fillId="0" borderId="17" xfId="2" applyFont="1" applyBorder="1" applyAlignment="1">
      <alignment horizontal="left"/>
    </xf>
    <xf numFmtId="0" fontId="21" fillId="0" borderId="18" xfId="2" applyFont="1" applyBorder="1"/>
    <xf numFmtId="0" fontId="8" fillId="0" borderId="22" xfId="2" applyFont="1" applyBorder="1"/>
    <xf numFmtId="49" fontId="3" fillId="0" borderId="18" xfId="2" applyNumberFormat="1" applyFont="1" applyBorder="1" applyAlignment="1">
      <alignment horizontal="left"/>
    </xf>
    <xf numFmtId="49" fontId="1" fillId="0" borderId="9" xfId="2" applyNumberFormat="1" applyBorder="1" applyAlignment="1">
      <alignment horizontal="center"/>
    </xf>
    <xf numFmtId="0" fontId="1" fillId="0" borderId="20" xfId="2" applyBorder="1"/>
    <xf numFmtId="0" fontId="1" fillId="0" borderId="11" xfId="2" applyBorder="1"/>
    <xf numFmtId="0" fontId="10" fillId="0" borderId="5" xfId="2" applyFont="1" applyBorder="1" applyAlignment="1">
      <alignment horizontal="left"/>
    </xf>
    <xf numFmtId="0" fontId="13" fillId="0" borderId="0" xfId="2" applyFont="1"/>
    <xf numFmtId="3" fontId="3" fillId="0" borderId="0" xfId="2" applyNumberFormat="1" applyFont="1"/>
    <xf numFmtId="0" fontId="25" fillId="0" borderId="0" xfId="0" applyFont="1"/>
    <xf numFmtId="49" fontId="10" fillId="0" borderId="15" xfId="2" applyNumberFormat="1" applyFont="1" applyBorder="1" applyAlignment="1" applyProtection="1">
      <alignment horizontal="center"/>
      <protection locked="0"/>
    </xf>
    <xf numFmtId="49" fontId="1" fillId="2" borderId="12" xfId="2" applyNumberFormat="1" applyFill="1" applyBorder="1" applyAlignment="1">
      <alignment horizontal="center"/>
    </xf>
    <xf numFmtId="0" fontId="1" fillId="2" borderId="21" xfId="2" applyFill="1" applyBorder="1"/>
    <xf numFmtId="0" fontId="1" fillId="2" borderId="22" xfId="2" applyFill="1" applyBorder="1"/>
    <xf numFmtId="0" fontId="8" fillId="2" borderId="21" xfId="2" applyFont="1" applyFill="1" applyBorder="1"/>
    <xf numFmtId="0" fontId="27" fillId="0" borderId="0" xfId="0" applyFont="1"/>
    <xf numFmtId="49" fontId="3" fillId="2" borderId="12" xfId="2" applyNumberFormat="1" applyFont="1" applyFill="1" applyBorder="1" applyAlignment="1">
      <alignment horizontal="center"/>
    </xf>
    <xf numFmtId="0" fontId="3" fillId="2" borderId="22" xfId="2" applyFont="1" applyFill="1" applyBorder="1" applyAlignment="1">
      <alignment horizontal="left"/>
    </xf>
    <xf numFmtId="49" fontId="7" fillId="0" borderId="9" xfId="1" applyNumberFormat="1" applyFont="1" applyBorder="1" applyAlignment="1">
      <alignment horizontal="center"/>
    </xf>
    <xf numFmtId="3" fontId="21" fillId="2" borderId="22" xfId="0" applyNumberFormat="1" applyFont="1" applyFill="1" applyBorder="1"/>
    <xf numFmtId="0" fontId="0" fillId="2" borderId="12" xfId="0" applyFill="1" applyBorder="1"/>
    <xf numFmtId="0" fontId="3" fillId="0" borderId="0" xfId="2" applyFont="1"/>
    <xf numFmtId="0" fontId="8" fillId="0" borderId="17" xfId="0" applyFont="1" applyBorder="1"/>
    <xf numFmtId="0" fontId="4" fillId="0" borderId="46" xfId="1" applyFont="1" applyBorder="1"/>
    <xf numFmtId="0" fontId="1" fillId="0" borderId="11" xfId="1" applyBorder="1"/>
    <xf numFmtId="0" fontId="1" fillId="0" borderId="17" xfId="1" applyBorder="1"/>
    <xf numFmtId="3" fontId="8" fillId="2" borderId="22" xfId="2" applyNumberFormat="1" applyFont="1" applyFill="1" applyBorder="1"/>
    <xf numFmtId="3" fontId="1" fillId="2" borderId="22" xfId="2" applyNumberFormat="1" applyFill="1" applyBorder="1"/>
    <xf numFmtId="0" fontId="15" fillId="0" borderId="17" xfId="0" applyFont="1" applyBorder="1"/>
    <xf numFmtId="3" fontId="19" fillId="0" borderId="22" xfId="2" applyNumberFormat="1" applyFont="1" applyBorder="1"/>
    <xf numFmtId="0" fontId="0" fillId="0" borderId="55" xfId="0" applyBorder="1"/>
    <xf numFmtId="3" fontId="8" fillId="2" borderId="22" xfId="0" applyNumberFormat="1" applyFont="1" applyFill="1" applyBorder="1"/>
    <xf numFmtId="0" fontId="12" fillId="0" borderId="22" xfId="2" applyFont="1" applyBorder="1" applyAlignment="1">
      <alignment horizontal="left"/>
    </xf>
    <xf numFmtId="0" fontId="12" fillId="0" borderId="20" xfId="2" applyFont="1" applyBorder="1"/>
    <xf numFmtId="0" fontId="21" fillId="0" borderId="23" xfId="2" applyFont="1" applyBorder="1" applyAlignment="1">
      <alignment horizontal="left"/>
    </xf>
    <xf numFmtId="49" fontId="3" fillId="0" borderId="13" xfId="2" applyNumberFormat="1" applyFont="1" applyBorder="1" applyAlignment="1">
      <alignment horizontal="center"/>
    </xf>
    <xf numFmtId="0" fontId="10" fillId="0" borderId="22" xfId="0" applyFont="1" applyBorder="1" applyAlignment="1">
      <alignment wrapText="1"/>
    </xf>
    <xf numFmtId="0" fontId="8" fillId="0" borderId="5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2" fontId="8" fillId="0" borderId="53" xfId="0" applyNumberFormat="1" applyFont="1" applyBorder="1"/>
    <xf numFmtId="2" fontId="1" fillId="0" borderId="53" xfId="0" applyNumberFormat="1" applyFont="1" applyBorder="1"/>
    <xf numFmtId="2" fontId="1" fillId="0" borderId="54" xfId="0" applyNumberFormat="1" applyFont="1" applyBorder="1"/>
    <xf numFmtId="3" fontId="2" fillId="2" borderId="28" xfId="2" applyNumberFormat="1" applyFont="1" applyFill="1" applyBorder="1"/>
    <xf numFmtId="0" fontId="15" fillId="0" borderId="34" xfId="0" applyFont="1" applyBorder="1"/>
    <xf numFmtId="3" fontId="7" fillId="0" borderId="21" xfId="2" applyNumberFormat="1" applyFont="1" applyBorder="1" applyAlignment="1">
      <alignment horizontal="right"/>
    </xf>
    <xf numFmtId="0" fontId="0" fillId="0" borderId="43" xfId="0" applyBorder="1"/>
    <xf numFmtId="0" fontId="14" fillId="0" borderId="4" xfId="0" applyFont="1" applyBorder="1" applyAlignment="1">
      <alignment horizontal="left"/>
    </xf>
    <xf numFmtId="0" fontId="14" fillId="0" borderId="17" xfId="0" applyFont="1" applyBorder="1" applyAlignment="1">
      <alignment horizontal="center"/>
    </xf>
    <xf numFmtId="49" fontId="14" fillId="0" borderId="25" xfId="0" applyNumberFormat="1" applyFont="1" applyBorder="1"/>
    <xf numFmtId="2" fontId="2" fillId="0" borderId="49" xfId="0" applyNumberFormat="1" applyFont="1" applyBorder="1"/>
    <xf numFmtId="0" fontId="19" fillId="0" borderId="5" xfId="2" applyFont="1" applyBorder="1"/>
    <xf numFmtId="0" fontId="13" fillId="0" borderId="17" xfId="2" applyFont="1" applyBorder="1"/>
    <xf numFmtId="0" fontId="10" fillId="0" borderId="22" xfId="0" applyFont="1" applyBorder="1"/>
    <xf numFmtId="0" fontId="4" fillId="0" borderId="9" xfId="0" applyFont="1" applyBorder="1" applyAlignment="1">
      <alignment horizontal="center"/>
    </xf>
    <xf numFmtId="0" fontId="29" fillId="0" borderId="17" xfId="0" applyFont="1" applyBorder="1"/>
    <xf numFmtId="0" fontId="1" fillId="0" borderId="2" xfId="0" applyFont="1" applyBorder="1"/>
    <xf numFmtId="3" fontId="7" fillId="0" borderId="11" xfId="2" applyNumberFormat="1" applyFont="1" applyBorder="1"/>
    <xf numFmtId="3" fontId="1" fillId="0" borderId="19" xfId="2" applyNumberFormat="1" applyBorder="1"/>
    <xf numFmtId="3" fontId="1" fillId="0" borderId="21" xfId="2" applyNumberFormat="1" applyBorder="1"/>
    <xf numFmtId="3" fontId="7" fillId="0" borderId="21" xfId="2" applyNumberFormat="1" applyFont="1" applyBorder="1"/>
    <xf numFmtId="3" fontId="4" fillId="0" borderId="38" xfId="2" applyNumberFormat="1" applyFont="1" applyBorder="1"/>
    <xf numFmtId="0" fontId="31" fillId="0" borderId="34" xfId="0" applyFont="1" applyBorder="1"/>
    <xf numFmtId="0" fontId="27" fillId="0" borderId="35" xfId="0" applyFont="1" applyBorder="1"/>
    <xf numFmtId="3" fontId="1" fillId="0" borderId="15" xfId="2" applyNumberFormat="1" applyBorder="1"/>
    <xf numFmtId="2" fontId="21" fillId="0" borderId="53" xfId="0" applyNumberFormat="1" applyFont="1" applyBorder="1"/>
    <xf numFmtId="0" fontId="1" fillId="2" borderId="22" xfId="0" applyFont="1" applyFill="1" applyBorder="1"/>
    <xf numFmtId="3" fontId="12" fillId="2" borderId="15" xfId="0" applyNumberFormat="1" applyFont="1" applyFill="1" applyBorder="1"/>
    <xf numFmtId="0" fontId="0" fillId="0" borderId="0" xfId="0" applyAlignment="1">
      <alignment horizontal="right"/>
    </xf>
    <xf numFmtId="0" fontId="3" fillId="0" borderId="48" xfId="2" applyFont="1" applyBorder="1" applyAlignment="1">
      <alignment horizontal="center"/>
    </xf>
    <xf numFmtId="49" fontId="3" fillId="0" borderId="44" xfId="2" applyNumberFormat="1" applyFont="1" applyBorder="1" applyAlignment="1" applyProtection="1">
      <alignment horizontal="center"/>
      <protection locked="0"/>
    </xf>
    <xf numFmtId="0" fontId="21" fillId="0" borderId="42" xfId="2" applyFont="1" applyBorder="1" applyAlignment="1">
      <alignment horizontal="left"/>
    </xf>
    <xf numFmtId="0" fontId="3" fillId="0" borderId="57" xfId="2" applyFont="1" applyBorder="1"/>
    <xf numFmtId="0" fontId="3" fillId="0" borderId="0" xfId="2" applyFont="1" applyAlignment="1">
      <alignment horizontal="center"/>
    </xf>
    <xf numFmtId="49" fontId="3" fillId="0" borderId="0" xfId="2" applyNumberFormat="1" applyFont="1" applyAlignment="1" applyProtection="1">
      <alignment horizontal="center"/>
      <protection locked="0"/>
    </xf>
    <xf numFmtId="0" fontId="21" fillId="0" borderId="0" xfId="2" applyFont="1" applyAlignment="1">
      <alignment horizontal="left"/>
    </xf>
    <xf numFmtId="3" fontId="22" fillId="0" borderId="0" xfId="0" applyNumberFormat="1" applyFont="1" applyAlignment="1">
      <alignment horizontal="right"/>
    </xf>
    <xf numFmtId="0" fontId="8" fillId="0" borderId="1" xfId="2" applyFont="1" applyBorder="1" applyAlignment="1">
      <alignment horizontal="center"/>
    </xf>
    <xf numFmtId="49" fontId="19" fillId="0" borderId="58" xfId="2" applyNumberFormat="1" applyFont="1" applyBorder="1" applyAlignment="1" applyProtection="1">
      <alignment horizontal="center"/>
      <protection locked="0"/>
    </xf>
    <xf numFmtId="0" fontId="19" fillId="0" borderId="2" xfId="2" applyFont="1" applyBorder="1" applyAlignment="1">
      <alignment horizontal="left"/>
    </xf>
    <xf numFmtId="0" fontId="19" fillId="0" borderId="30" xfId="2" applyFont="1" applyBorder="1"/>
    <xf numFmtId="0" fontId="3" fillId="0" borderId="47" xfId="2" applyFont="1" applyBorder="1"/>
    <xf numFmtId="0" fontId="3" fillId="0" borderId="24" xfId="2" applyFont="1" applyBorder="1"/>
    <xf numFmtId="0" fontId="1" fillId="0" borderId="22" xfId="2" applyBorder="1" applyAlignment="1">
      <alignment vertical="center"/>
    </xf>
    <xf numFmtId="0" fontId="4" fillId="0" borderId="39" xfId="2" applyFont="1" applyBorder="1" applyAlignment="1">
      <alignment vertical="center"/>
    </xf>
    <xf numFmtId="3" fontId="1" fillId="0" borderId="15" xfId="2" applyNumberFormat="1" applyBorder="1" applyAlignment="1">
      <alignment vertical="center"/>
    </xf>
    <xf numFmtId="0" fontId="10" fillId="2" borderId="22" xfId="0" applyFont="1" applyFill="1" applyBorder="1"/>
    <xf numFmtId="0" fontId="3" fillId="0" borderId="0" xfId="2" applyFont="1" applyAlignment="1">
      <alignment horizontal="right"/>
    </xf>
    <xf numFmtId="49" fontId="1" fillId="0" borderId="21" xfId="2" applyNumberFormat="1" applyBorder="1" applyAlignment="1">
      <alignment horizontal="center"/>
    </xf>
    <xf numFmtId="49" fontId="7" fillId="0" borderId="23" xfId="2" applyNumberFormat="1" applyFont="1" applyBorder="1" applyAlignment="1">
      <alignment horizontal="left"/>
    </xf>
    <xf numFmtId="49" fontId="7" fillId="0" borderId="21" xfId="2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35" xfId="0" applyBorder="1"/>
    <xf numFmtId="3" fontId="8" fillId="0" borderId="17" xfId="1" applyNumberFormat="1" applyFont="1" applyBorder="1"/>
    <xf numFmtId="3" fontId="3" fillId="0" borderId="22" xfId="1" applyNumberFormat="1" applyFont="1" applyBorder="1"/>
    <xf numFmtId="3" fontId="3" fillId="0" borderId="17" xfId="1" applyNumberFormat="1" applyFont="1" applyBorder="1"/>
    <xf numFmtId="0" fontId="15" fillId="0" borderId="22" xfId="0" applyFont="1" applyBorder="1"/>
    <xf numFmtId="49" fontId="7" fillId="0" borderId="45" xfId="2" applyNumberFormat="1" applyFont="1" applyBorder="1" applyAlignment="1">
      <alignment horizontal="center"/>
    </xf>
    <xf numFmtId="0" fontId="13" fillId="0" borderId="21" xfId="2" applyFont="1" applyBorder="1"/>
    <xf numFmtId="49" fontId="10" fillId="0" borderId="22" xfId="2" applyNumberFormat="1" applyFont="1" applyBorder="1" applyAlignment="1" applyProtection="1">
      <alignment horizontal="center"/>
      <protection locked="0"/>
    </xf>
    <xf numFmtId="0" fontId="10" fillId="0" borderId="10" xfId="2" applyFont="1" applyBorder="1"/>
    <xf numFmtId="49" fontId="10" fillId="0" borderId="17" xfId="2" applyNumberFormat="1" applyFont="1" applyBorder="1" applyAlignment="1" applyProtection="1">
      <alignment horizontal="center"/>
      <protection locked="0"/>
    </xf>
    <xf numFmtId="0" fontId="10" fillId="0" borderId="22" xfId="2" applyFont="1" applyBorder="1" applyAlignment="1">
      <alignment horizontal="left"/>
    </xf>
    <xf numFmtId="0" fontId="10" fillId="0" borderId="20" xfId="2" applyFont="1" applyBorder="1"/>
    <xf numFmtId="2" fontId="2" fillId="0" borderId="59" xfId="0" applyNumberFormat="1" applyFont="1" applyBorder="1"/>
    <xf numFmtId="49" fontId="19" fillId="0" borderId="9" xfId="0" applyNumberFormat="1" applyFont="1" applyBorder="1" applyAlignment="1">
      <alignment horizontal="center"/>
    </xf>
    <xf numFmtId="0" fontId="19" fillId="0" borderId="24" xfId="0" applyFont="1" applyBorder="1"/>
    <xf numFmtId="3" fontId="19" fillId="2" borderId="22" xfId="0" applyNumberFormat="1" applyFont="1" applyFill="1" applyBorder="1"/>
    <xf numFmtId="2" fontId="19" fillId="0" borderId="53" xfId="0" applyNumberFormat="1" applyFont="1" applyBorder="1"/>
    <xf numFmtId="0" fontId="19" fillId="0" borderId="13" xfId="0" applyFont="1" applyBorder="1"/>
    <xf numFmtId="0" fontId="19" fillId="2" borderId="22" xfId="0" applyFont="1" applyFill="1" applyBorder="1"/>
    <xf numFmtId="0" fontId="19" fillId="0" borderId="24" xfId="0" applyFont="1" applyBorder="1" applyAlignment="1">
      <alignment horizontal="left"/>
    </xf>
    <xf numFmtId="49" fontId="19" fillId="0" borderId="12" xfId="0" applyNumberFormat="1" applyFont="1" applyBorder="1" applyAlignment="1">
      <alignment horizontal="center"/>
    </xf>
    <xf numFmtId="2" fontId="10" fillId="0" borderId="53" xfId="0" applyNumberFormat="1" applyFont="1" applyBorder="1"/>
    <xf numFmtId="49" fontId="19" fillId="0" borderId="16" xfId="0" applyNumberFormat="1" applyFont="1" applyBorder="1" applyAlignment="1">
      <alignment horizontal="center"/>
    </xf>
    <xf numFmtId="49" fontId="19" fillId="0" borderId="15" xfId="0" applyNumberFormat="1" applyFont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0" borderId="24" xfId="0" applyFont="1" applyBorder="1"/>
    <xf numFmtId="49" fontId="19" fillId="0" borderId="22" xfId="0" applyNumberFormat="1" applyFont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0" borderId="16" xfId="0" applyFont="1" applyBorder="1"/>
    <xf numFmtId="0" fontId="10" fillId="0" borderId="15" xfId="0" applyFont="1" applyBorder="1"/>
    <xf numFmtId="0" fontId="13" fillId="2" borderId="22" xfId="0" applyFont="1" applyFill="1" applyBorder="1" applyAlignment="1">
      <alignment vertical="center"/>
    </xf>
    <xf numFmtId="0" fontId="13" fillId="0" borderId="22" xfId="0" applyFont="1" applyBorder="1"/>
    <xf numFmtId="49" fontId="21" fillId="0" borderId="21" xfId="0" applyNumberFormat="1" applyFont="1" applyBorder="1" applyAlignment="1">
      <alignment horizontal="center"/>
    </xf>
    <xf numFmtId="49" fontId="21" fillId="0" borderId="21" xfId="0" applyNumberFormat="1" applyFont="1" applyBorder="1" applyAlignment="1">
      <alignment horizontal="left"/>
    </xf>
    <xf numFmtId="49" fontId="21" fillId="0" borderId="24" xfId="0" applyNumberFormat="1" applyFont="1" applyBorder="1" applyAlignment="1">
      <alignment horizontal="left"/>
    </xf>
    <xf numFmtId="0" fontId="21" fillId="0" borderId="15" xfId="0" applyFont="1" applyBorder="1"/>
    <xf numFmtId="0" fontId="21" fillId="0" borderId="17" xfId="0" applyFont="1" applyBorder="1"/>
    <xf numFmtId="0" fontId="21" fillId="0" borderId="15" xfId="0" applyFont="1" applyBorder="1" applyAlignment="1">
      <alignment horizontal="left"/>
    </xf>
    <xf numFmtId="0" fontId="21" fillId="0" borderId="13" xfId="0" applyFont="1" applyBorder="1"/>
    <xf numFmtId="0" fontId="13" fillId="0" borderId="22" xfId="0" applyFont="1" applyBorder="1" applyAlignment="1">
      <alignment horizontal="left"/>
    </xf>
    <xf numFmtId="0" fontId="13" fillId="0" borderId="23" xfId="0" applyFont="1" applyBorder="1"/>
    <xf numFmtId="49" fontId="21" fillId="0" borderId="12" xfId="0" applyNumberFormat="1" applyFont="1" applyBorder="1" applyAlignment="1">
      <alignment horizontal="center"/>
    </xf>
    <xf numFmtId="49" fontId="21" fillId="0" borderId="22" xfId="0" applyNumberFormat="1" applyFont="1" applyBorder="1" applyAlignment="1">
      <alignment horizontal="left"/>
    </xf>
    <xf numFmtId="0" fontId="21" fillId="0" borderId="18" xfId="0" applyFont="1" applyBorder="1"/>
    <xf numFmtId="49" fontId="21" fillId="0" borderId="15" xfId="0" applyNumberFormat="1" applyFont="1" applyBorder="1" applyAlignment="1">
      <alignment horizontal="left"/>
    </xf>
    <xf numFmtId="0" fontId="12" fillId="0" borderId="15" xfId="0" applyFont="1" applyBorder="1"/>
    <xf numFmtId="3" fontId="21" fillId="0" borderId="0" xfId="0" applyNumberFormat="1" applyFont="1" applyAlignment="1">
      <alignment horizontal="right"/>
    </xf>
    <xf numFmtId="0" fontId="17" fillId="0" borderId="0" xfId="0" applyFont="1"/>
    <xf numFmtId="0" fontId="1" fillId="0" borderId="21" xfId="0" applyFont="1" applyBorder="1"/>
    <xf numFmtId="3" fontId="21" fillId="0" borderId="21" xfId="0" applyNumberFormat="1" applyFont="1" applyBorder="1"/>
    <xf numFmtId="4" fontId="21" fillId="0" borderId="53" xfId="0" applyNumberFormat="1" applyFont="1" applyBorder="1"/>
    <xf numFmtId="0" fontId="10" fillId="0" borderId="24" xfId="0" applyFont="1" applyBorder="1" applyAlignment="1">
      <alignment horizontal="left"/>
    </xf>
    <xf numFmtId="3" fontId="13" fillId="0" borderId="22" xfId="0" applyNumberFormat="1" applyFont="1" applyBorder="1"/>
    <xf numFmtId="2" fontId="13" fillId="0" borderId="53" xfId="0" applyNumberFormat="1" applyFont="1" applyBorder="1"/>
    <xf numFmtId="0" fontId="13" fillId="0" borderId="17" xfId="0" applyFont="1" applyBorder="1"/>
    <xf numFmtId="0" fontId="13" fillId="2" borderId="17" xfId="0" applyFont="1" applyFill="1" applyBorder="1" applyAlignment="1">
      <alignment vertical="center"/>
    </xf>
    <xf numFmtId="49" fontId="10" fillId="0" borderId="24" xfId="0" applyNumberFormat="1" applyFont="1" applyBorder="1"/>
    <xf numFmtId="0" fontId="0" fillId="0" borderId="30" xfId="0" applyBorder="1"/>
    <xf numFmtId="0" fontId="10" fillId="0" borderId="17" xfId="0" applyFont="1" applyBorder="1"/>
    <xf numFmtId="3" fontId="19" fillId="0" borderId="5" xfId="0" applyNumberFormat="1" applyFont="1" applyBorder="1"/>
    <xf numFmtId="3" fontId="27" fillId="0" borderId="0" xfId="0" applyNumberFormat="1" applyFont="1"/>
    <xf numFmtId="49" fontId="3" fillId="0" borderId="48" xfId="2" applyNumberFormat="1" applyFont="1" applyBorder="1" applyAlignment="1">
      <alignment horizontal="center"/>
    </xf>
    <xf numFmtId="49" fontId="3" fillId="0" borderId="44" xfId="2" applyNumberFormat="1" applyFont="1" applyBorder="1" applyAlignment="1">
      <alignment horizontal="center"/>
    </xf>
    <xf numFmtId="0" fontId="3" fillId="0" borderId="41" xfId="2" applyFont="1" applyBorder="1"/>
    <xf numFmtId="0" fontId="10" fillId="0" borderId="22" xfId="0" applyFont="1" applyBorder="1" applyAlignment="1">
      <alignment horizontal="right"/>
    </xf>
    <xf numFmtId="0" fontId="1" fillId="2" borderId="23" xfId="2" applyFill="1" applyBorder="1"/>
    <xf numFmtId="0" fontId="21" fillId="2" borderId="23" xfId="0" applyFont="1" applyFill="1" applyBorder="1"/>
    <xf numFmtId="0" fontId="1" fillId="2" borderId="21" xfId="0" applyFont="1" applyFill="1" applyBorder="1" applyAlignment="1">
      <alignment horizontal="left"/>
    </xf>
    <xf numFmtId="0" fontId="21" fillId="2" borderId="22" xfId="0" applyFont="1" applyFill="1" applyBorder="1"/>
    <xf numFmtId="0" fontId="1" fillId="2" borderId="22" xfId="0" applyFont="1" applyFill="1" applyBorder="1" applyAlignment="1">
      <alignment horizontal="left"/>
    </xf>
    <xf numFmtId="0" fontId="21" fillId="2" borderId="22" xfId="0" applyFont="1" applyFill="1" applyBorder="1" applyAlignment="1">
      <alignment horizontal="left"/>
    </xf>
    <xf numFmtId="0" fontId="1" fillId="2" borderId="21" xfId="0" applyFont="1" applyFill="1" applyBorder="1"/>
    <xf numFmtId="49" fontId="21" fillId="2" borderId="21" xfId="0" applyNumberFormat="1" applyFont="1" applyFill="1" applyBorder="1"/>
    <xf numFmtId="49" fontId="21" fillId="2" borderId="22" xfId="0" applyNumberFormat="1" applyFont="1" applyFill="1" applyBorder="1"/>
    <xf numFmtId="0" fontId="1" fillId="2" borderId="21" xfId="0" applyFont="1" applyFill="1" applyBorder="1" applyAlignment="1">
      <alignment horizontal="left" wrapText="1"/>
    </xf>
    <xf numFmtId="0" fontId="1" fillId="0" borderId="19" xfId="0" applyFont="1" applyBorder="1"/>
    <xf numFmtId="49" fontId="1" fillId="0" borderId="22" xfId="0" applyNumberFormat="1" applyFont="1" applyBorder="1"/>
    <xf numFmtId="0" fontId="1" fillId="2" borderId="17" xfId="0" applyFont="1" applyFill="1" applyBorder="1"/>
    <xf numFmtId="0" fontId="1" fillId="0" borderId="22" xfId="0" applyFont="1" applyBorder="1" applyAlignment="1">
      <alignment wrapText="1"/>
    </xf>
    <xf numFmtId="0" fontId="1" fillId="0" borderId="18" xfId="2" applyBorder="1" applyAlignment="1">
      <alignment wrapText="1"/>
    </xf>
    <xf numFmtId="0" fontId="21" fillId="2" borderId="15" xfId="0" applyFont="1" applyFill="1" applyBorder="1"/>
    <xf numFmtId="0" fontId="21" fillId="2" borderId="17" xfId="0" applyFont="1" applyFill="1" applyBorder="1"/>
    <xf numFmtId="0" fontId="21" fillId="2" borderId="13" xfId="0" applyFont="1" applyFill="1" applyBorder="1"/>
    <xf numFmtId="0" fontId="13" fillId="2" borderId="23" xfId="0" applyFont="1" applyFill="1" applyBorder="1"/>
    <xf numFmtId="3" fontId="13" fillId="2" borderId="22" xfId="0" applyNumberFormat="1" applyFont="1" applyFill="1" applyBorder="1"/>
    <xf numFmtId="0" fontId="3" fillId="0" borderId="48" xfId="0" applyFont="1" applyBorder="1"/>
    <xf numFmtId="0" fontId="3" fillId="0" borderId="41" xfId="0" applyFont="1" applyBorder="1"/>
    <xf numFmtId="3" fontId="12" fillId="2" borderId="22" xfId="0" applyNumberFormat="1" applyFont="1" applyFill="1" applyBorder="1"/>
    <xf numFmtId="3" fontId="4" fillId="2" borderId="28" xfId="0" applyNumberFormat="1" applyFont="1" applyFill="1" applyBorder="1"/>
    <xf numFmtId="0" fontId="3" fillId="0" borderId="9" xfId="2" applyFont="1" applyBorder="1" applyAlignment="1">
      <alignment horizontal="center"/>
    </xf>
    <xf numFmtId="49" fontId="3" fillId="0" borderId="0" xfId="2" applyNumberFormat="1" applyFont="1" applyAlignment="1">
      <alignment horizontal="center"/>
    </xf>
    <xf numFmtId="0" fontId="12" fillId="0" borderId="40" xfId="0" applyFont="1" applyBorder="1"/>
    <xf numFmtId="0" fontId="21" fillId="0" borderId="60" xfId="0" applyFont="1" applyBorder="1"/>
    <xf numFmtId="3" fontId="12" fillId="2" borderId="8" xfId="0" applyNumberFormat="1" applyFont="1" applyFill="1" applyBorder="1"/>
    <xf numFmtId="0" fontId="12" fillId="0" borderId="22" xfId="0" applyFont="1" applyBorder="1"/>
    <xf numFmtId="0" fontId="3" fillId="0" borderId="22" xfId="2" applyFont="1" applyBorder="1" applyAlignment="1">
      <alignment horizontal="left" wrapText="1"/>
    </xf>
    <xf numFmtId="49" fontId="21" fillId="2" borderId="21" xfId="0" applyNumberFormat="1" applyFont="1" applyFill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19" fillId="0" borderId="25" xfId="2" applyFont="1" applyBorder="1" applyAlignment="1">
      <alignment horizontal="left"/>
    </xf>
    <xf numFmtId="2" fontId="8" fillId="0" borderId="52" xfId="0" applyNumberFormat="1" applyFont="1" applyBorder="1" applyAlignment="1">
      <alignment vertical="center"/>
    </xf>
    <xf numFmtId="0" fontId="13" fillId="0" borderId="19" xfId="2" applyFont="1" applyBorder="1"/>
    <xf numFmtId="3" fontId="8" fillId="0" borderId="22" xfId="0" applyNumberFormat="1" applyFont="1" applyBorder="1"/>
    <xf numFmtId="3" fontId="8" fillId="0" borderId="22" xfId="2" applyNumberFormat="1" applyFont="1" applyBorder="1" applyAlignment="1">
      <alignment horizontal="right"/>
    </xf>
    <xf numFmtId="0" fontId="13" fillId="0" borderId="5" xfId="2" applyFont="1" applyBorder="1"/>
    <xf numFmtId="3" fontId="30" fillId="2" borderId="21" xfId="0" applyNumberFormat="1" applyFont="1" applyFill="1" applyBorder="1"/>
    <xf numFmtId="0" fontId="21" fillId="0" borderId="22" xfId="2" applyFont="1" applyBorder="1" applyAlignment="1">
      <alignment horizontal="left"/>
    </xf>
    <xf numFmtId="0" fontId="16" fillId="0" borderId="35" xfId="0" applyFont="1" applyBorder="1"/>
    <xf numFmtId="49" fontId="14" fillId="0" borderId="63" xfId="0" applyNumberFormat="1" applyFont="1" applyBorder="1" applyAlignment="1">
      <alignment horizontal="left"/>
    </xf>
    <xf numFmtId="0" fontId="14" fillId="0" borderId="35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49" fontId="14" fillId="0" borderId="35" xfId="0" applyNumberFormat="1" applyFont="1" applyBorder="1"/>
    <xf numFmtId="0" fontId="0" fillId="0" borderId="34" xfId="0" applyBorder="1"/>
    <xf numFmtId="0" fontId="0" fillId="0" borderId="64" xfId="0" applyBorder="1"/>
    <xf numFmtId="4" fontId="10" fillId="0" borderId="61" xfId="0" applyNumberFormat="1" applyFont="1" applyBorder="1"/>
    <xf numFmtId="49" fontId="3" fillId="0" borderId="32" xfId="2" applyNumberFormat="1" applyFont="1" applyBorder="1" applyAlignment="1">
      <alignment horizontal="center"/>
    </xf>
    <xf numFmtId="49" fontId="3" fillId="0" borderId="8" xfId="2" applyNumberFormat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0" fontId="3" fillId="0" borderId="8" xfId="2" applyFont="1" applyBorder="1"/>
    <xf numFmtId="3" fontId="1" fillId="0" borderId="40" xfId="2" applyNumberFormat="1" applyBorder="1"/>
    <xf numFmtId="2" fontId="1" fillId="0" borderId="56" xfId="0" applyNumberFormat="1" applyFont="1" applyBorder="1"/>
    <xf numFmtId="0" fontId="4" fillId="0" borderId="0" xfId="1" applyFont="1"/>
    <xf numFmtId="0" fontId="3" fillId="0" borderId="0" xfId="1" applyFont="1"/>
    <xf numFmtId="3" fontId="1" fillId="0" borderId="0" xfId="1" applyNumberForma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0" fontId="1" fillId="0" borderId="10" xfId="1" applyBorder="1"/>
    <xf numFmtId="2" fontId="1" fillId="0" borderId="62" xfId="0" applyNumberFormat="1" applyFont="1" applyBorder="1"/>
    <xf numFmtId="3" fontId="12" fillId="0" borderId="0" xfId="2" applyNumberFormat="1" applyFont="1"/>
    <xf numFmtId="2" fontId="1" fillId="0" borderId="0" xfId="0" applyNumberFormat="1" applyFont="1"/>
    <xf numFmtId="2" fontId="1" fillId="0" borderId="55" xfId="0" applyNumberFormat="1" applyFont="1" applyBorder="1"/>
    <xf numFmtId="2" fontId="8" fillId="0" borderId="55" xfId="0" applyNumberFormat="1" applyFont="1" applyBorder="1"/>
    <xf numFmtId="3" fontId="19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horizontal="right" vertical="center"/>
    </xf>
    <xf numFmtId="0" fontId="15" fillId="0" borderId="0" xfId="0" applyFont="1"/>
    <xf numFmtId="3" fontId="10" fillId="0" borderId="21" xfId="0" applyNumberFormat="1" applyFont="1" applyBorder="1"/>
    <xf numFmtId="0" fontId="3" fillId="2" borderId="11" xfId="2" applyFont="1" applyFill="1" applyBorder="1"/>
    <xf numFmtId="0" fontId="3" fillId="2" borderId="17" xfId="2" applyFont="1" applyFill="1" applyBorder="1"/>
    <xf numFmtId="49" fontId="8" fillId="2" borderId="12" xfId="0" applyNumberFormat="1" applyFont="1" applyFill="1" applyBorder="1" applyAlignment="1">
      <alignment horizontal="center"/>
    </xf>
    <xf numFmtId="0" fontId="8" fillId="2" borderId="15" xfId="2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center"/>
    </xf>
    <xf numFmtId="0" fontId="8" fillId="2" borderId="23" xfId="0" applyFont="1" applyFill="1" applyBorder="1"/>
    <xf numFmtId="0" fontId="21" fillId="2" borderId="15" xfId="2" applyFont="1" applyFill="1" applyBorder="1" applyAlignment="1">
      <alignment horizontal="left"/>
    </xf>
    <xf numFmtId="0" fontId="13" fillId="2" borderId="22" xfId="0" applyFont="1" applyFill="1" applyBorder="1"/>
    <xf numFmtId="4" fontId="10" fillId="2" borderId="61" xfId="0" applyNumberFormat="1" applyFont="1" applyFill="1" applyBorder="1"/>
    <xf numFmtId="0" fontId="19" fillId="0" borderId="24" xfId="2" applyFont="1" applyBorder="1"/>
    <xf numFmtId="3" fontId="0" fillId="0" borderId="0" xfId="0" applyNumberFormat="1"/>
    <xf numFmtId="0" fontId="19" fillId="2" borderId="8" xfId="0" applyFont="1" applyFill="1" applyBorder="1" applyAlignment="1">
      <alignment horizontal="center"/>
    </xf>
    <xf numFmtId="3" fontId="7" fillId="2" borderId="22" xfId="2" applyNumberFormat="1" applyFont="1" applyFill="1" applyBorder="1"/>
    <xf numFmtId="0" fontId="21" fillId="2" borderId="18" xfId="0" applyFont="1" applyFill="1" applyBorder="1"/>
    <xf numFmtId="49" fontId="8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/>
    <xf numFmtId="0" fontId="13" fillId="2" borderId="0" xfId="0" applyFont="1" applyFill="1"/>
    <xf numFmtId="3" fontId="21" fillId="2" borderId="0" xfId="0" applyNumberFormat="1" applyFont="1" applyFill="1"/>
    <xf numFmtId="3" fontId="21" fillId="2" borderId="41" xfId="0" applyNumberFormat="1" applyFont="1" applyFill="1" applyBorder="1"/>
    <xf numFmtId="4" fontId="1" fillId="0" borderId="62" xfId="0" applyNumberFormat="1" applyFont="1" applyBorder="1"/>
    <xf numFmtId="3" fontId="10" fillId="2" borderId="21" xfId="0" applyNumberFormat="1" applyFont="1" applyFill="1" applyBorder="1"/>
    <xf numFmtId="3" fontId="1" fillId="2" borderId="15" xfId="2" applyNumberFormat="1" applyFill="1" applyBorder="1"/>
    <xf numFmtId="3" fontId="21" fillId="2" borderId="21" xfId="0" applyNumberFormat="1" applyFont="1" applyFill="1" applyBorder="1"/>
    <xf numFmtId="0" fontId="1" fillId="0" borderId="15" xfId="0" applyFont="1" applyBorder="1"/>
    <xf numFmtId="0" fontId="1" fillId="0" borderId="17" xfId="0" applyFont="1" applyBorder="1"/>
    <xf numFmtId="0" fontId="1" fillId="0" borderId="16" xfId="0" applyFont="1" applyBorder="1"/>
    <xf numFmtId="0" fontId="1" fillId="0" borderId="9" xfId="0" applyFont="1" applyBorder="1"/>
    <xf numFmtId="2" fontId="8" fillId="0" borderId="22" xfId="0" applyNumberFormat="1" applyFont="1" applyBorder="1"/>
    <xf numFmtId="3" fontId="1" fillId="0" borderId="22" xfId="0" applyNumberFormat="1" applyFont="1" applyBorder="1"/>
    <xf numFmtId="3" fontId="1" fillId="0" borderId="41" xfId="0" applyNumberFormat="1" applyFont="1" applyBorder="1"/>
    <xf numFmtId="164" fontId="21" fillId="2" borderId="0" xfId="0" applyNumberFormat="1" applyFont="1" applyFill="1"/>
    <xf numFmtId="164" fontId="0" fillId="2" borderId="0" xfId="0" applyNumberFormat="1" applyFill="1" applyAlignment="1">
      <alignment horizontal="right"/>
    </xf>
    <xf numFmtId="164" fontId="8" fillId="0" borderId="50" xfId="0" applyNumberFormat="1" applyFont="1" applyBorder="1" applyAlignment="1">
      <alignment horizontal="center"/>
    </xf>
    <xf numFmtId="164" fontId="8" fillId="0" borderId="52" xfId="0" applyNumberFormat="1" applyFont="1" applyBorder="1" applyAlignment="1">
      <alignment horizontal="center"/>
    </xf>
    <xf numFmtId="2" fontId="21" fillId="2" borderId="53" xfId="0" applyNumberFormat="1" applyFont="1" applyFill="1" applyBorder="1"/>
    <xf numFmtId="2" fontId="8" fillId="2" borderId="53" xfId="0" applyNumberFormat="1" applyFont="1" applyFill="1" applyBorder="1"/>
    <xf numFmtId="2" fontId="2" fillId="2" borderId="49" xfId="0" applyNumberFormat="1" applyFont="1" applyFill="1" applyBorder="1"/>
    <xf numFmtId="2" fontId="21" fillId="2" borderId="54" xfId="0" applyNumberFormat="1" applyFont="1" applyFill="1" applyBorder="1"/>
    <xf numFmtId="2" fontId="21" fillId="2" borderId="55" xfId="0" applyNumberFormat="1" applyFont="1" applyFill="1" applyBorder="1"/>
    <xf numFmtId="2" fontId="21" fillId="2" borderId="56" xfId="0" applyNumberFormat="1" applyFont="1" applyFill="1" applyBorder="1"/>
    <xf numFmtId="3" fontId="10" fillId="2" borderId="21" xfId="0" applyNumberFormat="1" applyFont="1" applyFill="1" applyBorder="1" applyAlignment="1">
      <alignment horizontal="right"/>
    </xf>
    <xf numFmtId="3" fontId="1" fillId="0" borderId="21" xfId="0" applyNumberFormat="1" applyFont="1" applyBorder="1"/>
    <xf numFmtId="3" fontId="19" fillId="2" borderId="17" xfId="0" applyNumberFormat="1" applyFont="1" applyFill="1" applyBorder="1"/>
    <xf numFmtId="0" fontId="26" fillId="0" borderId="0" xfId="0" applyFont="1"/>
    <xf numFmtId="0" fontId="7" fillId="0" borderId="46" xfId="1" applyFont="1" applyBorder="1" applyAlignment="1">
      <alignment horizontal="left"/>
    </xf>
    <xf numFmtId="0" fontId="25" fillId="0" borderId="43" xfId="0" applyFont="1" applyBorder="1"/>
    <xf numFmtId="49" fontId="7" fillId="0" borderId="22" xfId="2" applyNumberFormat="1" applyFont="1" applyBorder="1"/>
    <xf numFmtId="0" fontId="21" fillId="0" borderId="12" xfId="2" applyFont="1" applyBorder="1" applyAlignment="1">
      <alignment horizontal="center"/>
    </xf>
    <xf numFmtId="49" fontId="21" fillId="0" borderId="21" xfId="2" applyNumberFormat="1" applyFont="1" applyBorder="1" applyAlignment="1" applyProtection="1">
      <alignment horizontal="center"/>
      <protection locked="0"/>
    </xf>
    <xf numFmtId="0" fontId="21" fillId="0" borderId="20" xfId="2" applyFont="1" applyBorder="1"/>
    <xf numFmtId="2" fontId="21" fillId="0" borderId="55" xfId="0" applyNumberFormat="1" applyFont="1" applyBorder="1"/>
    <xf numFmtId="3" fontId="10" fillId="2" borderId="22" xfId="0" applyNumberFormat="1" applyFont="1" applyFill="1" applyBorder="1"/>
    <xf numFmtId="0" fontId="10" fillId="2" borderId="16" xfId="0" applyFont="1" applyFill="1" applyBorder="1"/>
    <xf numFmtId="0" fontId="10" fillId="2" borderId="15" xfId="0" applyFont="1" applyFill="1" applyBorder="1"/>
    <xf numFmtId="0" fontId="19" fillId="2" borderId="5" xfId="0" applyFont="1" applyFill="1" applyBorder="1" applyAlignment="1">
      <alignment vertical="center"/>
    </xf>
    <xf numFmtId="2" fontId="19" fillId="2" borderId="53" xfId="0" applyNumberFormat="1" applyFont="1" applyFill="1" applyBorder="1"/>
    <xf numFmtId="0" fontId="10" fillId="2" borderId="15" xfId="0" applyFont="1" applyFill="1" applyBorder="1" applyAlignment="1">
      <alignment horizontal="center"/>
    </xf>
    <xf numFmtId="49" fontId="10" fillId="2" borderId="22" xfId="0" applyNumberFormat="1" applyFont="1" applyFill="1" applyBorder="1"/>
    <xf numFmtId="2" fontId="10" fillId="2" borderId="53" xfId="0" applyNumberFormat="1" applyFont="1" applyFill="1" applyBorder="1"/>
    <xf numFmtId="0" fontId="10" fillId="2" borderId="22" xfId="0" applyFont="1" applyFill="1" applyBorder="1" applyAlignment="1">
      <alignment horizontal="center"/>
    </xf>
    <xf numFmtId="0" fontId="10" fillId="2" borderId="21" xfId="0" applyFont="1" applyFill="1" applyBorder="1"/>
    <xf numFmtId="0" fontId="10" fillId="2" borderId="12" xfId="0" applyFont="1" applyFill="1" applyBorder="1"/>
    <xf numFmtId="0" fontId="10" fillId="2" borderId="9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1" xfId="0" applyFont="1" applyFill="1" applyBorder="1"/>
    <xf numFmtId="3" fontId="10" fillId="2" borderId="17" xfId="0" applyNumberFormat="1" applyFont="1" applyFill="1" applyBorder="1"/>
    <xf numFmtId="0" fontId="10" fillId="2" borderId="7" xfId="0" applyFont="1" applyFill="1" applyBorder="1"/>
    <xf numFmtId="0" fontId="10" fillId="2" borderId="8" xfId="0" applyFont="1" applyFill="1" applyBorder="1" applyAlignment="1">
      <alignment horizontal="center"/>
    </xf>
    <xf numFmtId="0" fontId="10" fillId="2" borderId="40" xfId="0" applyFont="1" applyFill="1" applyBorder="1"/>
    <xf numFmtId="49" fontId="10" fillId="2" borderId="8" xfId="0" applyNumberFormat="1" applyFont="1" applyFill="1" applyBorder="1"/>
    <xf numFmtId="3" fontId="10" fillId="2" borderId="8" xfId="0" applyNumberFormat="1" applyFont="1" applyFill="1" applyBorder="1"/>
    <xf numFmtId="49" fontId="8" fillId="2" borderId="9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8" xfId="0" applyFont="1" applyFill="1" applyBorder="1"/>
    <xf numFmtId="3" fontId="8" fillId="2" borderId="17" xfId="0" applyNumberFormat="1" applyFont="1" applyFill="1" applyBorder="1"/>
    <xf numFmtId="2" fontId="8" fillId="2" borderId="55" xfId="0" applyNumberFormat="1" applyFont="1" applyFill="1" applyBorder="1"/>
    <xf numFmtId="0" fontId="21" fillId="2" borderId="12" xfId="0" applyFont="1" applyFill="1" applyBorder="1"/>
    <xf numFmtId="0" fontId="21" fillId="2" borderId="21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left"/>
    </xf>
    <xf numFmtId="0" fontId="8" fillId="0" borderId="18" xfId="0" applyFont="1" applyBorder="1"/>
    <xf numFmtId="0" fontId="8" fillId="2" borderId="21" xfId="0" applyFont="1" applyFill="1" applyBorder="1"/>
    <xf numFmtId="0" fontId="8" fillId="2" borderId="22" xfId="0" applyFont="1" applyFill="1" applyBorder="1"/>
    <xf numFmtId="0" fontId="7" fillId="2" borderId="3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164" fontId="8" fillId="2" borderId="51" xfId="0" applyNumberFormat="1" applyFont="1" applyFill="1" applyBorder="1" applyAlignment="1">
      <alignment horizontal="center"/>
    </xf>
    <xf numFmtId="49" fontId="1" fillId="2" borderId="48" xfId="0" applyNumberFormat="1" applyFont="1" applyFill="1" applyBorder="1" applyAlignment="1">
      <alignment horizontal="center"/>
    </xf>
    <xf numFmtId="49" fontId="21" fillId="2" borderId="44" xfId="0" applyNumberFormat="1" applyFont="1" applyFill="1" applyBorder="1" applyAlignment="1">
      <alignment horizontal="center"/>
    </xf>
    <xf numFmtId="0" fontId="21" fillId="2" borderId="41" xfId="0" applyFont="1" applyFill="1" applyBorder="1" applyAlignment="1">
      <alignment horizontal="left"/>
    </xf>
    <xf numFmtId="0" fontId="21" fillId="2" borderId="42" xfId="0" applyFont="1" applyFill="1" applyBorder="1"/>
    <xf numFmtId="0" fontId="21" fillId="2" borderId="41" xfId="0" applyFont="1" applyFill="1" applyBorder="1"/>
    <xf numFmtId="49" fontId="1" fillId="2" borderId="0" xfId="0" applyNumberFormat="1" applyFont="1" applyFill="1" applyAlignment="1">
      <alignment horizontal="center"/>
    </xf>
    <xf numFmtId="49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1" fillId="2" borderId="0" xfId="0" applyFont="1" applyFill="1"/>
    <xf numFmtId="2" fontId="21" fillId="2" borderId="0" xfId="0" applyNumberFormat="1" applyFont="1" applyFill="1"/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32" fillId="0" borderId="0" xfId="0" applyFont="1"/>
    <xf numFmtId="3" fontId="32" fillId="0" borderId="0" xfId="0" applyNumberFormat="1" applyFont="1"/>
    <xf numFmtId="3" fontId="8" fillId="0" borderId="21" xfId="0" applyNumberFormat="1" applyFont="1" applyBorder="1"/>
    <xf numFmtId="0" fontId="1" fillId="0" borderId="53" xfId="0" applyFont="1" applyBorder="1"/>
    <xf numFmtId="3" fontId="21" fillId="2" borderId="17" xfId="0" applyNumberFormat="1" applyFont="1" applyFill="1" applyBorder="1"/>
    <xf numFmtId="0" fontId="21" fillId="2" borderId="22" xfId="0" applyFont="1" applyFill="1" applyBorder="1" applyAlignment="1">
      <alignment horizontal="center"/>
    </xf>
    <xf numFmtId="0" fontId="3" fillId="2" borderId="11" xfId="2" applyFont="1" applyFill="1" applyBorder="1" applyAlignment="1">
      <alignment wrapText="1"/>
    </xf>
    <xf numFmtId="3" fontId="1" fillId="2" borderId="22" xfId="0" applyNumberFormat="1" applyFont="1" applyFill="1" applyBorder="1"/>
    <xf numFmtId="0" fontId="7" fillId="2" borderId="22" xfId="0" applyFont="1" applyFill="1" applyBorder="1"/>
    <xf numFmtId="0" fontId="27" fillId="2" borderId="0" xfId="0" applyFont="1" applyFill="1"/>
    <xf numFmtId="2" fontId="1" fillId="0" borderId="52" xfId="0" applyNumberFormat="1" applyFont="1" applyBorder="1" applyAlignment="1">
      <alignment vertical="center"/>
    </xf>
    <xf numFmtId="0" fontId="19" fillId="0" borderId="0" xfId="2" applyFont="1"/>
    <xf numFmtId="2" fontId="1" fillId="0" borderId="55" xfId="0" applyNumberFormat="1" applyFont="1" applyBorder="1" applyAlignment="1">
      <alignment vertical="center"/>
    </xf>
    <xf numFmtId="0" fontId="13" fillId="0" borderId="11" xfId="2" applyFont="1" applyBorder="1"/>
    <xf numFmtId="0" fontId="4" fillId="0" borderId="26" xfId="2" applyFont="1" applyBorder="1"/>
    <xf numFmtId="3" fontId="19" fillId="0" borderId="5" xfId="0" applyNumberFormat="1" applyFont="1" applyBorder="1" applyAlignment="1">
      <alignment horizontal="right" vertical="center"/>
    </xf>
    <xf numFmtId="0" fontId="34" fillId="0" borderId="0" xfId="0" applyFont="1"/>
    <xf numFmtId="3" fontId="7" fillId="0" borderId="22" xfId="2" applyNumberFormat="1" applyFont="1" applyBorder="1" applyAlignment="1">
      <alignment horizontal="right"/>
    </xf>
    <xf numFmtId="0" fontId="3" fillId="0" borderId="23" xfId="2" applyFont="1" applyBorder="1" applyAlignment="1">
      <alignment horizontal="left" shrinkToFit="1"/>
    </xf>
    <xf numFmtId="3" fontId="3" fillId="0" borderId="17" xfId="2" applyNumberFormat="1" applyFont="1" applyBorder="1"/>
    <xf numFmtId="3" fontId="21" fillId="0" borderId="22" xfId="2" applyNumberFormat="1" applyFont="1" applyBorder="1"/>
    <xf numFmtId="0" fontId="3" fillId="0" borderId="23" xfId="2" applyFont="1" applyBorder="1" applyAlignment="1">
      <alignment horizontal="left"/>
    </xf>
    <xf numFmtId="3" fontId="3" fillId="0" borderId="22" xfId="2" applyNumberFormat="1" applyFont="1" applyBorder="1"/>
    <xf numFmtId="3" fontId="12" fillId="0" borderId="22" xfId="2" applyNumberFormat="1" applyFont="1" applyBorder="1"/>
    <xf numFmtId="49" fontId="3" fillId="0" borderId="23" xfId="2" applyNumberFormat="1" applyFont="1" applyBorder="1" applyAlignment="1">
      <alignment horizontal="left"/>
    </xf>
    <xf numFmtId="3" fontId="12" fillId="0" borderId="41" xfId="2" applyNumberFormat="1" applyFont="1" applyBorder="1"/>
    <xf numFmtId="49" fontId="3" fillId="0" borderId="11" xfId="2" applyNumberFormat="1" applyFont="1" applyBorder="1" applyAlignment="1">
      <alignment horizontal="center"/>
    </xf>
    <xf numFmtId="0" fontId="3" fillId="0" borderId="18" xfId="2" applyFont="1" applyBorder="1" applyAlignment="1">
      <alignment horizontal="left"/>
    </xf>
    <xf numFmtId="3" fontId="22" fillId="0" borderId="17" xfId="2" applyNumberFormat="1" applyFont="1" applyBorder="1"/>
    <xf numFmtId="3" fontId="1" fillId="0" borderId="22" xfId="0" applyNumberFormat="1" applyFont="1" applyBorder="1" applyAlignment="1">
      <alignment horizontal="right"/>
    </xf>
    <xf numFmtId="3" fontId="21" fillId="0" borderId="22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3" fontId="21" fillId="0" borderId="41" xfId="0" applyNumberFormat="1" applyFont="1" applyBorder="1" applyAlignment="1">
      <alignment horizontal="right"/>
    </xf>
    <xf numFmtId="49" fontId="3" fillId="0" borderId="11" xfId="2" applyNumberFormat="1" applyFont="1" applyBorder="1" applyAlignment="1" applyProtection="1">
      <alignment horizontal="center"/>
      <protection locked="0"/>
    </xf>
    <xf numFmtId="0" fontId="3" fillId="0" borderId="10" xfId="2" applyFont="1" applyBorder="1"/>
    <xf numFmtId="3" fontId="13" fillId="0" borderId="11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9" fillId="0" borderId="25" xfId="0" applyNumberFormat="1" applyFont="1" applyBorder="1"/>
    <xf numFmtId="0" fontId="0" fillId="0" borderId="0" xfId="0" applyAlignment="1">
      <alignment vertical="center"/>
    </xf>
    <xf numFmtId="0" fontId="0" fillId="0" borderId="65" xfId="0" applyBorder="1"/>
    <xf numFmtId="0" fontId="14" fillId="0" borderId="63" xfId="0" applyFont="1" applyBorder="1" applyAlignment="1">
      <alignment horizontal="left"/>
    </xf>
    <xf numFmtId="0" fontId="14" fillId="0" borderId="66" xfId="0" applyFont="1" applyBorder="1" applyAlignment="1">
      <alignment horizontal="center"/>
    </xf>
    <xf numFmtId="0" fontId="14" fillId="0" borderId="34" xfId="0" applyFont="1" applyBorder="1"/>
    <xf numFmtId="49" fontId="14" fillId="0" borderId="34" xfId="0" applyNumberFormat="1" applyFont="1" applyBorder="1"/>
    <xf numFmtId="3" fontId="28" fillId="0" borderId="35" xfId="0" applyNumberFormat="1" applyFont="1" applyBorder="1"/>
    <xf numFmtId="49" fontId="1" fillId="0" borderId="48" xfId="0" applyNumberFormat="1" applyFont="1" applyBorder="1" applyAlignment="1">
      <alignment horizontal="center"/>
    </xf>
    <xf numFmtId="0" fontId="1" fillId="2" borderId="42" xfId="0" applyFont="1" applyFill="1" applyBorder="1"/>
    <xf numFmtId="0" fontId="31" fillId="0" borderId="0" xfId="0" applyFont="1"/>
    <xf numFmtId="0" fontId="31" fillId="0" borderId="0" xfId="0" applyFont="1" applyAlignment="1">
      <alignment horizontal="left"/>
    </xf>
    <xf numFmtId="0" fontId="31" fillId="0" borderId="10" xfId="0" applyFont="1" applyBorder="1" applyAlignment="1">
      <alignment horizontal="left"/>
    </xf>
    <xf numFmtId="0" fontId="7" fillId="0" borderId="23" xfId="0" applyFont="1" applyBorder="1"/>
    <xf numFmtId="0" fontId="7" fillId="0" borderId="11" xfId="0" applyFont="1" applyBorder="1"/>
    <xf numFmtId="0" fontId="8" fillId="0" borderId="20" xfId="2" applyFont="1" applyBorder="1" applyAlignment="1">
      <alignment horizontal="left"/>
    </xf>
    <xf numFmtId="0" fontId="8" fillId="0" borderId="21" xfId="2" applyFont="1" applyBorder="1" applyAlignment="1">
      <alignment horizontal="left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6" xfId="2" applyFont="1" applyBorder="1"/>
    <xf numFmtId="0" fontId="4" fillId="0" borderId="37" xfId="2" applyFont="1" applyBorder="1"/>
    <xf numFmtId="0" fontId="4" fillId="0" borderId="38" xfId="2" applyFont="1" applyBorder="1"/>
    <xf numFmtId="49" fontId="4" fillId="0" borderId="26" xfId="2" applyNumberFormat="1" applyFont="1" applyBorder="1" applyAlignment="1">
      <alignment horizontal="left"/>
    </xf>
    <xf numFmtId="2" fontId="8" fillId="0" borderId="36" xfId="0" applyNumberFormat="1" applyFont="1" applyBorder="1" applyAlignment="1">
      <alignment horizontal="right" vertical="center"/>
    </xf>
    <xf numFmtId="2" fontId="8" fillId="0" borderId="43" xfId="0" applyNumberFormat="1" applyFont="1" applyBorder="1" applyAlignment="1">
      <alignment horizontal="right" vertical="center"/>
    </xf>
    <xf numFmtId="49" fontId="19" fillId="0" borderId="23" xfId="2" applyNumberFormat="1" applyFont="1" applyBorder="1" applyAlignment="1" applyProtection="1">
      <alignment horizontal="left"/>
      <protection locked="0"/>
    </xf>
    <xf numFmtId="0" fontId="26" fillId="0" borderId="21" xfId="0" applyFont="1" applyBorder="1" applyAlignment="1">
      <alignment horizontal="left"/>
    </xf>
    <xf numFmtId="2" fontId="8" fillId="0" borderId="6" xfId="0" applyNumberFormat="1" applyFont="1" applyBorder="1" applyAlignment="1">
      <alignment vertical="center"/>
    </xf>
    <xf numFmtId="2" fontId="8" fillId="0" borderId="43" xfId="0" applyNumberFormat="1" applyFont="1" applyBorder="1" applyAlignment="1">
      <alignment vertical="center"/>
    </xf>
    <xf numFmtId="2" fontId="8" fillId="0" borderId="36" xfId="0" applyNumberFormat="1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3" fontId="19" fillId="0" borderId="17" xfId="0" applyNumberFormat="1" applyFont="1" applyBorder="1" applyAlignment="1">
      <alignment horizontal="right" vertical="center"/>
    </xf>
    <xf numFmtId="0" fontId="33" fillId="0" borderId="15" xfId="0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33" fillId="0" borderId="17" xfId="0" applyFont="1" applyBorder="1" applyAlignment="1">
      <alignment horizontal="right" vertical="center"/>
    </xf>
    <xf numFmtId="3" fontId="33" fillId="0" borderId="15" xfId="0" applyNumberFormat="1" applyFont="1" applyBorder="1" applyAlignment="1">
      <alignment horizontal="right" vertical="center"/>
    </xf>
    <xf numFmtId="3" fontId="33" fillId="0" borderId="17" xfId="0" applyNumberFormat="1" applyFont="1" applyBorder="1" applyAlignment="1">
      <alignment horizontal="right" vertical="center"/>
    </xf>
    <xf numFmtId="49" fontId="8" fillId="0" borderId="11" xfId="2" applyNumberFormat="1" applyFont="1" applyBorder="1" applyAlignment="1">
      <alignment horizontal="left"/>
    </xf>
    <xf numFmtId="0" fontId="8" fillId="0" borderId="17" xfId="2" applyFont="1" applyBorder="1" applyAlignment="1">
      <alignment horizontal="left"/>
    </xf>
    <xf numFmtId="0" fontId="2" fillId="0" borderId="26" xfId="0" applyFont="1" applyBorder="1"/>
    <xf numFmtId="0" fontId="2" fillId="0" borderId="37" xfId="0" applyFont="1" applyBorder="1"/>
    <xf numFmtId="0" fontId="2" fillId="0" borderId="38" xfId="0" applyFont="1" applyBorder="1"/>
    <xf numFmtId="49" fontId="3" fillId="0" borderId="16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4" fontId="1" fillId="0" borderId="54" xfId="2" applyNumberFormat="1" applyBorder="1" applyAlignment="1">
      <alignment horizontal="right" vertical="center"/>
    </xf>
    <xf numFmtId="4" fontId="1" fillId="0" borderId="55" xfId="2" applyNumberFormat="1" applyBorder="1" applyAlignment="1">
      <alignment horizontal="right" vertical="center"/>
    </xf>
    <xf numFmtId="0" fontId="4" fillId="0" borderId="27" xfId="2" applyFont="1" applyBorder="1"/>
    <xf numFmtId="0" fontId="4" fillId="0" borderId="28" xfId="2" applyFont="1" applyBorder="1"/>
    <xf numFmtId="0" fontId="8" fillId="0" borderId="20" xfId="0" applyFont="1" applyBorder="1"/>
    <xf numFmtId="0" fontId="8" fillId="0" borderId="21" xfId="0" applyFont="1" applyBorder="1"/>
    <xf numFmtId="0" fontId="3" fillId="0" borderId="15" xfId="2" applyFont="1" applyBorder="1" applyAlignment="1">
      <alignment horizontal="left" wrapText="1"/>
    </xf>
    <xf numFmtId="0" fontId="3" fillId="0" borderId="17" xfId="2" applyFont="1" applyBorder="1" applyAlignment="1">
      <alignment horizontal="left" wrapText="1"/>
    </xf>
    <xf numFmtId="0" fontId="3" fillId="0" borderId="15" xfId="2" applyFont="1" applyBorder="1" applyAlignment="1">
      <alignment horizontal="left"/>
    </xf>
    <xf numFmtId="0" fontId="3" fillId="0" borderId="17" xfId="2" applyFont="1" applyBorder="1" applyAlignment="1">
      <alignment horizontal="left"/>
    </xf>
    <xf numFmtId="3" fontId="1" fillId="0" borderId="15" xfId="2" applyNumberFormat="1" applyBorder="1" applyAlignment="1">
      <alignment horizontal="right" vertical="center"/>
    </xf>
    <xf numFmtId="3" fontId="1" fillId="0" borderId="17" xfId="2" applyNumberFormat="1" applyBorder="1" applyAlignment="1">
      <alignment horizontal="right" vertical="center"/>
    </xf>
    <xf numFmtId="49" fontId="3" fillId="0" borderId="15" xfId="2" applyNumberFormat="1" applyFont="1" applyBorder="1" applyAlignment="1">
      <alignment horizontal="center"/>
    </xf>
    <xf numFmtId="49" fontId="3" fillId="0" borderId="17" xfId="2" applyNumberFormat="1" applyFont="1" applyBorder="1" applyAlignment="1">
      <alignment horizontal="center"/>
    </xf>
    <xf numFmtId="0" fontId="19" fillId="0" borderId="23" xfId="0" applyFont="1" applyBorder="1"/>
    <xf numFmtId="0" fontId="19" fillId="0" borderId="11" xfId="0" applyFont="1" applyBorder="1"/>
    <xf numFmtId="0" fontId="4" fillId="0" borderId="26" xfId="0" applyFont="1" applyBorder="1"/>
    <xf numFmtId="0" fontId="4" fillId="0" borderId="37" xfId="0" applyFont="1" applyBorder="1"/>
    <xf numFmtId="0" fontId="4" fillId="0" borderId="38" xfId="0" applyFont="1" applyBorder="1"/>
    <xf numFmtId="0" fontId="14" fillId="0" borderId="0" xfId="0" applyFont="1"/>
    <xf numFmtId="49" fontId="7" fillId="0" borderId="23" xfId="2" applyNumberFormat="1" applyFont="1" applyBorder="1" applyAlignment="1">
      <alignment horizontal="left"/>
    </xf>
    <xf numFmtId="49" fontId="7" fillId="0" borderId="21" xfId="2" applyNumberFormat="1" applyFont="1" applyBorder="1" applyAlignment="1">
      <alignment horizontal="left"/>
    </xf>
    <xf numFmtId="3" fontId="21" fillId="2" borderId="15" xfId="0" applyNumberFormat="1" applyFont="1" applyFill="1" applyBorder="1" applyAlignment="1">
      <alignment horizontal="right"/>
    </xf>
    <xf numFmtId="3" fontId="21" fillId="2" borderId="17" xfId="0" applyNumberFormat="1" applyFont="1" applyFill="1" applyBorder="1" applyAlignment="1">
      <alignment horizontal="right"/>
    </xf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49" fontId="21" fillId="0" borderId="15" xfId="0" applyNumberFormat="1" applyFont="1" applyBorder="1" applyAlignment="1">
      <alignment horizontal="center"/>
    </xf>
    <xf numFmtId="49" fontId="21" fillId="0" borderId="17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4" fillId="0" borderId="0" xfId="0" applyFont="1"/>
    <xf numFmtId="0" fontId="8" fillId="2" borderId="20" xfId="0" applyFont="1" applyFill="1" applyBorder="1"/>
    <xf numFmtId="0" fontId="8" fillId="2" borderId="21" xfId="0" applyFont="1" applyFill="1" applyBorder="1"/>
    <xf numFmtId="0" fontId="8" fillId="2" borderId="10" xfId="0" applyFont="1" applyFill="1" applyBorder="1"/>
    <xf numFmtId="0" fontId="8" fillId="2" borderId="11" xfId="0" applyFont="1" applyFill="1" applyBorder="1"/>
    <xf numFmtId="0" fontId="4" fillId="0" borderId="0" xfId="1" applyFont="1"/>
    <xf numFmtId="0" fontId="1" fillId="0" borderId="0" xfId="1"/>
    <xf numFmtId="49" fontId="8" fillId="0" borderId="17" xfId="2" applyNumberFormat="1" applyFont="1" applyBorder="1" applyAlignment="1">
      <alignment horizontal="left"/>
    </xf>
  </cellXfs>
  <cellStyles count="3">
    <cellStyle name="Normální" xfId="0" builtinId="0"/>
    <cellStyle name="normální 2" xfId="2" xr:uid="{00000000-0005-0000-0000-000001000000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E2" sqref="E2:F2"/>
    </sheetView>
  </sheetViews>
  <sheetFormatPr defaultRowHeight="15"/>
  <cols>
    <col min="1" max="1" width="12.7109375" customWidth="1"/>
    <col min="2" max="2" width="10.28515625" customWidth="1"/>
    <col min="3" max="3" width="52" customWidth="1"/>
    <col min="4" max="4" width="39.7109375" customWidth="1"/>
    <col min="5" max="5" width="14.7109375" customWidth="1"/>
    <col min="6" max="6" width="15" customWidth="1"/>
    <col min="7" max="7" width="13" customWidth="1"/>
  </cols>
  <sheetData>
    <row r="1" spans="1:9">
      <c r="E1" s="579" t="s">
        <v>399</v>
      </c>
      <c r="F1" s="579"/>
    </row>
    <row r="2" spans="1:9">
      <c r="E2" s="580" t="s">
        <v>402</v>
      </c>
      <c r="F2" s="580"/>
    </row>
    <row r="3" spans="1:9">
      <c r="E3" s="579" t="s">
        <v>400</v>
      </c>
      <c r="F3" s="579"/>
    </row>
    <row r="4" spans="1:9">
      <c r="E4" s="581" t="s">
        <v>401</v>
      </c>
      <c r="F4" s="581"/>
    </row>
    <row r="5" spans="1:9" ht="21">
      <c r="A5" s="586" t="s">
        <v>350</v>
      </c>
      <c r="B5" s="587"/>
      <c r="C5" s="587"/>
      <c r="D5" s="587"/>
      <c r="E5" s="588"/>
      <c r="F5" s="588"/>
    </row>
    <row r="7" spans="1:9" ht="15.75">
      <c r="A7" s="589" t="s">
        <v>248</v>
      </c>
      <c r="B7" s="590"/>
      <c r="C7" s="590"/>
      <c r="D7" s="590"/>
      <c r="E7" s="588"/>
      <c r="F7" s="588"/>
    </row>
    <row r="8" spans="1:9" ht="15.75">
      <c r="A8" s="591" t="s">
        <v>296</v>
      </c>
      <c r="B8" s="590"/>
      <c r="C8" s="590"/>
      <c r="D8" s="590"/>
      <c r="E8" s="588"/>
      <c r="F8" s="588"/>
      <c r="I8" s="187"/>
    </row>
    <row r="9" spans="1:9" ht="15.75">
      <c r="A9" s="591" t="s">
        <v>247</v>
      </c>
      <c r="B9" s="590"/>
      <c r="C9" s="590"/>
      <c r="D9" s="590"/>
      <c r="E9" s="588"/>
      <c r="F9" s="588"/>
    </row>
    <row r="10" spans="1:9" ht="15.75">
      <c r="A10" s="591" t="s">
        <v>246</v>
      </c>
      <c r="B10" s="590"/>
      <c r="C10" s="590"/>
      <c r="D10" s="590"/>
      <c r="E10" s="588"/>
      <c r="F10" s="588"/>
    </row>
    <row r="11" spans="1:9" ht="15.75">
      <c r="A11" s="50"/>
      <c r="B11" s="45"/>
      <c r="C11" s="51"/>
      <c r="D11" s="45"/>
    </row>
    <row r="12" spans="1:9" ht="18.75" thickBot="1">
      <c r="A12" s="51" t="s">
        <v>0</v>
      </c>
      <c r="B12" s="344"/>
      <c r="C12" s="50"/>
      <c r="D12" s="45"/>
      <c r="G12" s="271" t="s">
        <v>368</v>
      </c>
    </row>
    <row r="13" spans="1:9" ht="15" customHeight="1">
      <c r="A13" s="53" t="s">
        <v>1</v>
      </c>
      <c r="B13" s="54" t="s">
        <v>2</v>
      </c>
      <c r="C13" s="55" t="s">
        <v>3</v>
      </c>
      <c r="D13" s="56"/>
      <c r="E13" s="54" t="s">
        <v>4</v>
      </c>
      <c r="F13" s="54" t="s">
        <v>244</v>
      </c>
      <c r="G13" s="240"/>
    </row>
    <row r="14" spans="1:9">
      <c r="A14" s="90" t="s">
        <v>5</v>
      </c>
      <c r="B14" s="57" t="s">
        <v>6</v>
      </c>
      <c r="C14" s="58" t="s">
        <v>7</v>
      </c>
      <c r="D14" s="59" t="s">
        <v>8</v>
      </c>
      <c r="E14" s="57" t="s">
        <v>289</v>
      </c>
      <c r="F14" s="57" t="s">
        <v>230</v>
      </c>
      <c r="G14" s="241" t="s">
        <v>349</v>
      </c>
    </row>
    <row r="15" spans="1:9" ht="15.75" thickBot="1">
      <c r="A15" s="90" t="s">
        <v>9</v>
      </c>
      <c r="B15" s="57" t="s">
        <v>10</v>
      </c>
      <c r="C15" s="58"/>
      <c r="D15" s="59"/>
      <c r="E15" s="57" t="s">
        <v>320</v>
      </c>
      <c r="F15" s="60" t="s">
        <v>348</v>
      </c>
      <c r="G15" s="241" t="s">
        <v>245</v>
      </c>
    </row>
    <row r="16" spans="1:9" ht="15.75">
      <c r="A16" s="572" t="s">
        <v>11</v>
      </c>
      <c r="B16" s="573"/>
      <c r="C16" s="574"/>
      <c r="D16" s="575"/>
      <c r="E16" s="576"/>
      <c r="F16" s="571"/>
      <c r="G16" s="409"/>
    </row>
    <row r="17" spans="1:9">
      <c r="A17" s="100" t="s">
        <v>261</v>
      </c>
      <c r="B17" s="101" t="s">
        <v>262</v>
      </c>
      <c r="C17" s="102"/>
      <c r="D17" s="101"/>
      <c r="E17" s="229">
        <f>SUM(E19:E19)</f>
        <v>500</v>
      </c>
      <c r="F17" s="229">
        <f>SUM(F19:F19)</f>
        <v>200</v>
      </c>
      <c r="G17" s="426">
        <f>(F17/E17)*100</f>
        <v>40</v>
      </c>
    </row>
    <row r="18" spans="1:9">
      <c r="A18" s="114"/>
      <c r="B18" s="101"/>
      <c r="C18" s="103" t="s">
        <v>263</v>
      </c>
      <c r="D18" s="101"/>
      <c r="E18" s="229"/>
      <c r="F18" s="460"/>
      <c r="G18" s="243"/>
    </row>
    <row r="19" spans="1:9" ht="15.75">
      <c r="A19" s="178"/>
      <c r="B19" s="179"/>
      <c r="C19" s="99" t="s">
        <v>271</v>
      </c>
      <c r="D19" s="99" t="s">
        <v>12</v>
      </c>
      <c r="E19" s="201">
        <v>500</v>
      </c>
      <c r="F19" s="461">
        <v>200</v>
      </c>
      <c r="G19" s="244">
        <f>(F19/E19)*100</f>
        <v>40</v>
      </c>
    </row>
    <row r="20" spans="1:9" ht="15.75">
      <c r="A20" s="178"/>
      <c r="B20" s="179"/>
      <c r="C20" s="99"/>
      <c r="D20" s="180"/>
      <c r="E20" s="201"/>
      <c r="F20" s="398"/>
      <c r="G20" s="243" t="s">
        <v>115</v>
      </c>
    </row>
    <row r="21" spans="1:9">
      <c r="A21" s="117" t="s">
        <v>13</v>
      </c>
      <c r="B21" s="584" t="s">
        <v>241</v>
      </c>
      <c r="C21" s="584"/>
      <c r="D21" s="585"/>
      <c r="E21" s="399">
        <f>SUM(E22:E23)</f>
        <v>1200</v>
      </c>
      <c r="F21" s="399">
        <f>SUM(F22:F23)</f>
        <v>600</v>
      </c>
      <c r="G21" s="243">
        <f>(F21/E21)*100</f>
        <v>50</v>
      </c>
      <c r="I21" s="442"/>
    </row>
    <row r="22" spans="1:9">
      <c r="A22" s="115"/>
      <c r="B22" s="181"/>
      <c r="C22" s="99" t="s">
        <v>14</v>
      </c>
      <c r="D22" s="99" t="s">
        <v>12</v>
      </c>
      <c r="E22" s="201">
        <v>200</v>
      </c>
      <c r="F22" s="461">
        <v>100</v>
      </c>
      <c r="G22" s="244">
        <f>(F22/E22)*100</f>
        <v>50</v>
      </c>
      <c r="I22" s="442"/>
    </row>
    <row r="23" spans="1:9">
      <c r="A23" s="182"/>
      <c r="B23" s="181"/>
      <c r="C23" s="99" t="s">
        <v>15</v>
      </c>
      <c r="D23" s="99" t="s">
        <v>12</v>
      </c>
      <c r="E23" s="201">
        <v>1000</v>
      </c>
      <c r="F23" s="539">
        <v>500</v>
      </c>
      <c r="G23" s="244">
        <f>(F23/E23)*100</f>
        <v>50</v>
      </c>
      <c r="I23" s="442"/>
    </row>
    <row r="24" spans="1:9">
      <c r="A24" s="206"/>
      <c r="B24" s="207"/>
      <c r="C24" s="208"/>
      <c r="D24" s="99"/>
      <c r="E24" s="201"/>
      <c r="F24" s="539"/>
      <c r="G24" s="244" t="s">
        <v>115</v>
      </c>
      <c r="I24" s="442"/>
    </row>
    <row r="25" spans="1:9">
      <c r="A25" s="117" t="s">
        <v>389</v>
      </c>
      <c r="B25" s="582" t="s">
        <v>390</v>
      </c>
      <c r="C25" s="583"/>
      <c r="D25" s="99"/>
      <c r="E25" s="104">
        <f>SUM(E27:E30)</f>
        <v>6199</v>
      </c>
      <c r="F25" s="229">
        <f>SUM(F27:F30)</f>
        <v>772</v>
      </c>
      <c r="G25" s="243">
        <f>(F25/E25)*100</f>
        <v>12.453621551863204</v>
      </c>
      <c r="I25" s="442"/>
    </row>
    <row r="26" spans="1:9">
      <c r="A26" s="182"/>
      <c r="B26" s="151"/>
      <c r="C26" s="540" t="s">
        <v>391</v>
      </c>
      <c r="D26" s="80"/>
      <c r="E26" s="201"/>
      <c r="F26" s="461"/>
      <c r="G26" s="244" t="s">
        <v>115</v>
      </c>
      <c r="H26" s="218"/>
      <c r="I26" s="442"/>
    </row>
    <row r="27" spans="1:9">
      <c r="A27" s="214"/>
      <c r="B27" s="217"/>
      <c r="C27" s="99" t="s">
        <v>280</v>
      </c>
      <c r="D27" s="99" t="s">
        <v>12</v>
      </c>
      <c r="E27" s="201">
        <v>1400</v>
      </c>
      <c r="F27" s="461">
        <v>0</v>
      </c>
      <c r="G27" s="244">
        <f>(F27/E27)*100</f>
        <v>0</v>
      </c>
      <c r="I27" s="442"/>
    </row>
    <row r="28" spans="1:9">
      <c r="A28" s="214"/>
      <c r="B28" s="217"/>
      <c r="C28" s="99" t="s">
        <v>354</v>
      </c>
      <c r="D28" s="99" t="s">
        <v>12</v>
      </c>
      <c r="E28" s="201"/>
      <c r="F28" s="461">
        <v>0</v>
      </c>
      <c r="G28" s="244"/>
      <c r="I28" s="442"/>
    </row>
    <row r="29" spans="1:9">
      <c r="A29" s="214"/>
      <c r="B29" s="215"/>
      <c r="C29" s="99" t="s">
        <v>338</v>
      </c>
      <c r="D29" s="99" t="s">
        <v>12</v>
      </c>
      <c r="E29" s="230">
        <v>4700</v>
      </c>
      <c r="F29" s="461">
        <v>772</v>
      </c>
      <c r="G29" s="244">
        <f>(F29/E29)*100</f>
        <v>16.425531914893618</v>
      </c>
      <c r="I29" s="442"/>
    </row>
    <row r="30" spans="1:9" ht="15.75" thickBot="1">
      <c r="A30" s="214"/>
      <c r="B30" s="215"/>
      <c r="C30" s="181" t="s">
        <v>314</v>
      </c>
      <c r="D30" s="216" t="s">
        <v>12</v>
      </c>
      <c r="E30" s="230">
        <v>99</v>
      </c>
      <c r="F30" s="462">
        <v>0</v>
      </c>
      <c r="G30" s="245">
        <f>(F30/E30)*100</f>
        <v>0</v>
      </c>
    </row>
    <row r="31" spans="1:9" ht="16.5" thickBot="1">
      <c r="A31" s="184" t="s">
        <v>16</v>
      </c>
      <c r="B31" s="185"/>
      <c r="C31" s="186"/>
      <c r="D31" s="186"/>
      <c r="E31" s="246">
        <f>E21+E17+E25</f>
        <v>7899</v>
      </c>
      <c r="F31" s="246">
        <f>F21+F17+F25</f>
        <v>1572</v>
      </c>
      <c r="G31" s="253">
        <f>(F31/E31)*100</f>
        <v>19.90125332320547</v>
      </c>
    </row>
    <row r="32" spans="1:9" ht="15.75">
      <c r="A32" s="63"/>
      <c r="B32" s="50"/>
      <c r="C32" s="64"/>
      <c r="D32" s="50"/>
      <c r="G32" s="145"/>
    </row>
  </sheetData>
  <mergeCells count="9">
    <mergeCell ref="E2:F2"/>
    <mergeCell ref="E4:F4"/>
    <mergeCell ref="B25:C25"/>
    <mergeCell ref="B21:D21"/>
    <mergeCell ref="A5:F5"/>
    <mergeCell ref="A7:F7"/>
    <mergeCell ref="A8:F8"/>
    <mergeCell ref="A9:F9"/>
    <mergeCell ref="A10:F10"/>
  </mergeCells>
  <pageMargins left="0.23622047244094491" right="0" top="0.3543307086614173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49"/>
  <sheetViews>
    <sheetView workbookViewId="0">
      <selection activeCell="C26" sqref="C26"/>
    </sheetView>
  </sheetViews>
  <sheetFormatPr defaultRowHeight="15"/>
  <cols>
    <col min="1" max="2" width="12.7109375" customWidth="1"/>
    <col min="3" max="3" width="53.7109375" customWidth="1"/>
    <col min="4" max="4" width="45.140625" customWidth="1"/>
    <col min="5" max="7" width="14.7109375" customWidth="1"/>
  </cols>
  <sheetData>
    <row r="2" spans="1:9" ht="15.75">
      <c r="A2" s="51" t="s">
        <v>17</v>
      </c>
      <c r="B2" s="50"/>
      <c r="C2" s="50"/>
      <c r="D2" s="45"/>
      <c r="E2" s="50"/>
      <c r="I2" s="187"/>
    </row>
    <row r="3" spans="1:9" ht="15.75" thickBot="1">
      <c r="A3" s="50"/>
      <c r="B3" s="50"/>
      <c r="C3" s="50"/>
      <c r="D3" s="45" t="s">
        <v>18</v>
      </c>
      <c r="E3" s="52"/>
      <c r="G3" s="271" t="s">
        <v>369</v>
      </c>
    </row>
    <row r="4" spans="1:9">
      <c r="A4" s="65" t="s">
        <v>1</v>
      </c>
      <c r="B4" s="54" t="s">
        <v>2</v>
      </c>
      <c r="C4" s="66" t="s">
        <v>3</v>
      </c>
      <c r="D4" s="56"/>
      <c r="E4" s="54" t="s">
        <v>4</v>
      </c>
      <c r="F4" s="54" t="s">
        <v>244</v>
      </c>
      <c r="G4" s="240"/>
    </row>
    <row r="5" spans="1:9">
      <c r="A5" s="67" t="s">
        <v>5</v>
      </c>
      <c r="B5" s="57" t="s">
        <v>6</v>
      </c>
      <c r="C5" s="68" t="s">
        <v>7</v>
      </c>
      <c r="D5" s="59" t="s">
        <v>8</v>
      </c>
      <c r="E5" s="57" t="s">
        <v>289</v>
      </c>
      <c r="F5" s="57" t="s">
        <v>230</v>
      </c>
      <c r="G5" s="241" t="s">
        <v>349</v>
      </c>
    </row>
    <row r="6" spans="1:9" ht="15.75" thickBot="1">
      <c r="A6" s="69" t="s">
        <v>9</v>
      </c>
      <c r="B6" s="60" t="s">
        <v>10</v>
      </c>
      <c r="C6" s="70"/>
      <c r="D6" s="61"/>
      <c r="E6" s="60" t="s">
        <v>320</v>
      </c>
      <c r="F6" s="60" t="s">
        <v>348</v>
      </c>
      <c r="G6" s="242" t="s">
        <v>245</v>
      </c>
    </row>
    <row r="7" spans="1:9" ht="15.75">
      <c r="A7" s="175" t="s">
        <v>11</v>
      </c>
      <c r="B7" s="176"/>
      <c r="C7" s="62"/>
      <c r="D7" s="177"/>
      <c r="E7" s="174"/>
      <c r="F7" s="247"/>
      <c r="G7" s="233"/>
    </row>
    <row r="8" spans="1:9">
      <c r="A8" s="106" t="s">
        <v>19</v>
      </c>
      <c r="B8" s="172" t="s">
        <v>347</v>
      </c>
      <c r="C8" s="107"/>
      <c r="D8" s="107"/>
      <c r="E8" s="248">
        <f>SUM(E9+E10+E11+E12+E13+E14+E15)</f>
        <v>56900</v>
      </c>
      <c r="F8" s="248">
        <f>SUM(F9+F10+F11+F12+F13+F14+F15)</f>
        <v>83108</v>
      </c>
      <c r="G8" s="243">
        <f>(F8/E8)*100</f>
        <v>146.05975395430579</v>
      </c>
    </row>
    <row r="9" spans="1:9">
      <c r="A9" s="108"/>
      <c r="B9" s="108"/>
      <c r="C9" s="108" t="s">
        <v>20</v>
      </c>
      <c r="D9" s="108" t="s">
        <v>21</v>
      </c>
      <c r="E9" s="431">
        <v>10250</v>
      </c>
      <c r="F9" s="431">
        <v>13650</v>
      </c>
      <c r="G9" s="244">
        <f t="shared" ref="G9:G16" si="0">(F9/E9)*100</f>
        <v>133.17073170731709</v>
      </c>
    </row>
    <row r="10" spans="1:9">
      <c r="A10" s="110"/>
      <c r="B10" s="108"/>
      <c r="C10" s="108" t="s">
        <v>240</v>
      </c>
      <c r="D10" s="108" t="s">
        <v>22</v>
      </c>
      <c r="E10" s="431">
        <v>2500</v>
      </c>
      <c r="F10" s="431">
        <v>4500</v>
      </c>
      <c r="G10" s="244">
        <f t="shared" si="0"/>
        <v>180</v>
      </c>
    </row>
    <row r="11" spans="1:9">
      <c r="A11" s="110"/>
      <c r="B11" s="108"/>
      <c r="C11" s="108" t="s">
        <v>275</v>
      </c>
      <c r="D11" s="108" t="s">
        <v>22</v>
      </c>
      <c r="E11" s="431">
        <v>2500</v>
      </c>
      <c r="F11" s="431">
        <v>2000</v>
      </c>
      <c r="G11" s="244">
        <f t="shared" si="0"/>
        <v>80</v>
      </c>
    </row>
    <row r="12" spans="1:9">
      <c r="A12" s="110"/>
      <c r="B12" s="108"/>
      <c r="C12" s="108" t="s">
        <v>23</v>
      </c>
      <c r="D12" s="108" t="s">
        <v>24</v>
      </c>
      <c r="E12" s="453">
        <v>1200</v>
      </c>
      <c r="F12" s="453">
        <v>1260</v>
      </c>
      <c r="G12" s="244">
        <f t="shared" si="0"/>
        <v>105</v>
      </c>
    </row>
    <row r="13" spans="1:9">
      <c r="A13" s="173"/>
      <c r="B13" s="153"/>
      <c r="C13" s="108" t="s">
        <v>345</v>
      </c>
      <c r="D13" s="108" t="s">
        <v>25</v>
      </c>
      <c r="E13" s="473">
        <v>37700</v>
      </c>
      <c r="F13" s="453">
        <v>52248</v>
      </c>
      <c r="G13" s="244">
        <f t="shared" si="0"/>
        <v>138.58885941644564</v>
      </c>
    </row>
    <row r="14" spans="1:9">
      <c r="A14" s="173"/>
      <c r="B14" s="111"/>
      <c r="C14" s="112" t="s">
        <v>274</v>
      </c>
      <c r="D14" s="112" t="s">
        <v>26</v>
      </c>
      <c r="E14" s="431">
        <v>1000</v>
      </c>
      <c r="F14" s="431">
        <v>6300</v>
      </c>
      <c r="G14" s="244">
        <f t="shared" si="0"/>
        <v>630</v>
      </c>
    </row>
    <row r="15" spans="1:9" ht="15.75" thickBot="1">
      <c r="A15" s="284"/>
      <c r="B15" s="111"/>
      <c r="C15" s="112" t="s">
        <v>297</v>
      </c>
      <c r="D15" s="285" t="s">
        <v>139</v>
      </c>
      <c r="E15" s="431">
        <v>1750</v>
      </c>
      <c r="F15" s="431">
        <v>3150</v>
      </c>
      <c r="G15" s="244">
        <f t="shared" si="0"/>
        <v>180</v>
      </c>
    </row>
    <row r="16" spans="1:9" ht="16.5" thickBot="1">
      <c r="A16" s="592" t="s">
        <v>16</v>
      </c>
      <c r="B16" s="593"/>
      <c r="C16" s="594"/>
      <c r="D16" s="143"/>
      <c r="E16" s="116">
        <f>E8</f>
        <v>56900</v>
      </c>
      <c r="F16" s="116">
        <f>F8</f>
        <v>83108</v>
      </c>
      <c r="G16" s="253">
        <f t="shared" si="0"/>
        <v>146.05975395430579</v>
      </c>
    </row>
    <row r="17" spans="1:12" ht="15.75">
      <c r="A17" s="144"/>
      <c r="B17" s="144"/>
      <c r="C17" s="144"/>
      <c r="D17" s="144"/>
      <c r="E17" s="145"/>
    </row>
    <row r="18" spans="1:12">
      <c r="B18" s="187"/>
      <c r="C18" s="187"/>
    </row>
    <row r="19" spans="1:12">
      <c r="L19" s="442"/>
    </row>
    <row r="45" ht="30.75" customHeight="1"/>
    <row r="49" ht="27" customHeight="1"/>
  </sheetData>
  <mergeCells count="1">
    <mergeCell ref="A16:C16"/>
  </mergeCells>
  <pageMargins left="0.19685039370078741" right="0" top="0.39370078740157483" bottom="0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zoomScaleNormal="100" workbookViewId="0">
      <selection activeCell="D20" sqref="D20"/>
    </sheetView>
  </sheetViews>
  <sheetFormatPr defaultRowHeight="15"/>
  <cols>
    <col min="1" max="2" width="12.7109375" customWidth="1"/>
    <col min="3" max="3" width="56.140625" customWidth="1"/>
    <col min="4" max="4" width="39.7109375" customWidth="1"/>
    <col min="5" max="7" width="14.7109375" customWidth="1"/>
  </cols>
  <sheetData>
    <row r="1" spans="1:9" ht="18">
      <c r="C1" s="2"/>
    </row>
    <row r="2" spans="1:9" ht="15.75">
      <c r="A2" s="1" t="s">
        <v>27</v>
      </c>
      <c r="I2" s="187"/>
    </row>
    <row r="3" spans="1:9" ht="16.5" thickBot="1">
      <c r="A3" s="50"/>
      <c r="B3" s="51"/>
      <c r="C3" s="50"/>
      <c r="D3" s="50"/>
      <c r="E3" s="52"/>
      <c r="G3" s="271" t="s">
        <v>370</v>
      </c>
    </row>
    <row r="4" spans="1:9">
      <c r="A4" s="65" t="s">
        <v>1</v>
      </c>
      <c r="B4" s="54" t="s">
        <v>2</v>
      </c>
      <c r="C4" s="66" t="s">
        <v>3</v>
      </c>
      <c r="D4" s="54"/>
      <c r="E4" s="54" t="s">
        <v>4</v>
      </c>
      <c r="F4" s="54" t="s">
        <v>244</v>
      </c>
      <c r="G4" s="240"/>
    </row>
    <row r="5" spans="1:9">
      <c r="A5" s="67" t="s">
        <v>5</v>
      </c>
      <c r="B5" s="57" t="s">
        <v>6</v>
      </c>
      <c r="C5" s="68" t="s">
        <v>7</v>
      </c>
      <c r="D5" s="59" t="s">
        <v>8</v>
      </c>
      <c r="E5" s="57" t="s">
        <v>289</v>
      </c>
      <c r="F5" s="57" t="s">
        <v>230</v>
      </c>
      <c r="G5" s="241" t="s">
        <v>349</v>
      </c>
    </row>
    <row r="6" spans="1:9" ht="15.75" thickBot="1">
      <c r="A6" s="69" t="s">
        <v>9</v>
      </c>
      <c r="B6" s="60" t="s">
        <v>10</v>
      </c>
      <c r="C6" s="70"/>
      <c r="D6" s="61"/>
      <c r="E6" s="60" t="s">
        <v>320</v>
      </c>
      <c r="F6" s="60" t="s">
        <v>348</v>
      </c>
      <c r="G6" s="242" t="s">
        <v>245</v>
      </c>
    </row>
    <row r="7" spans="1:9" ht="15.75">
      <c r="A7" s="250" t="s">
        <v>11</v>
      </c>
      <c r="B7" s="251"/>
      <c r="C7" s="62"/>
      <c r="D7" s="252"/>
      <c r="E7" s="174"/>
      <c r="F7" s="231"/>
      <c r="G7" s="249"/>
    </row>
    <row r="8" spans="1:9">
      <c r="A8" s="125" t="s">
        <v>28</v>
      </c>
      <c r="B8" s="292" t="s">
        <v>29</v>
      </c>
      <c r="C8" s="293"/>
      <c r="D8" s="170"/>
      <c r="E8" s="146">
        <f>SUM(E9+E10+E11+E12+E13)</f>
        <v>16200</v>
      </c>
      <c r="F8" s="146">
        <f>SUM(F9+F10+F11+F12+F13)</f>
        <v>8400</v>
      </c>
      <c r="G8" s="243">
        <f>(F8/E8)*100</f>
        <v>51.851851851851848</v>
      </c>
    </row>
    <row r="9" spans="1:9">
      <c r="A9" s="157"/>
      <c r="B9" s="162"/>
      <c r="C9" s="171" t="s">
        <v>30</v>
      </c>
      <c r="D9" s="121" t="s">
        <v>31</v>
      </c>
      <c r="E9" s="230">
        <v>12000</v>
      </c>
      <c r="F9" s="230">
        <v>7000</v>
      </c>
      <c r="G9" s="244">
        <f t="shared" ref="G9:G14" si="0">(F9/E9)*100</f>
        <v>58.333333333333336</v>
      </c>
      <c r="H9" s="187"/>
    </row>
    <row r="10" spans="1:9">
      <c r="A10" s="110"/>
      <c r="B10" s="153"/>
      <c r="C10" s="119" t="s">
        <v>23</v>
      </c>
      <c r="D10" s="121" t="s">
        <v>32</v>
      </c>
      <c r="E10" s="201">
        <v>2000</v>
      </c>
      <c r="F10" s="201">
        <v>200</v>
      </c>
      <c r="G10" s="244">
        <f t="shared" si="0"/>
        <v>10</v>
      </c>
    </row>
    <row r="11" spans="1:9" ht="15" customHeight="1">
      <c r="A11" s="157"/>
      <c r="B11" s="111"/>
      <c r="C11" s="171" t="s">
        <v>298</v>
      </c>
      <c r="D11" s="286" t="s">
        <v>32</v>
      </c>
      <c r="E11" s="267">
        <v>500</v>
      </c>
      <c r="F11" s="267">
        <v>0</v>
      </c>
      <c r="G11" s="244">
        <f t="shared" si="0"/>
        <v>0</v>
      </c>
    </row>
    <row r="12" spans="1:9" ht="15" customHeight="1">
      <c r="A12" s="157"/>
      <c r="B12" s="153"/>
      <c r="C12" s="171" t="s">
        <v>315</v>
      </c>
      <c r="D12" s="286" t="s">
        <v>32</v>
      </c>
      <c r="E12" s="454">
        <v>1500</v>
      </c>
      <c r="F12" s="454">
        <v>1000</v>
      </c>
      <c r="G12" s="244">
        <f t="shared" si="0"/>
        <v>66.666666666666657</v>
      </c>
    </row>
    <row r="13" spans="1:9" ht="15" customHeight="1" thickBot="1">
      <c r="A13" s="157"/>
      <c r="B13" s="238"/>
      <c r="C13" s="239" t="s">
        <v>360</v>
      </c>
      <c r="D13" s="286" t="s">
        <v>32</v>
      </c>
      <c r="E13" s="288">
        <v>200</v>
      </c>
      <c r="F13" s="288">
        <v>200</v>
      </c>
      <c r="G13" s="244">
        <f t="shared" si="0"/>
        <v>100</v>
      </c>
    </row>
    <row r="14" spans="1:9" ht="15" customHeight="1" thickBot="1">
      <c r="A14" s="595" t="s">
        <v>16</v>
      </c>
      <c r="B14" s="593"/>
      <c r="C14" s="594"/>
      <c r="D14" s="287"/>
      <c r="E14" s="116">
        <f>E8</f>
        <v>16200</v>
      </c>
      <c r="F14" s="116">
        <f>F8</f>
        <v>8400</v>
      </c>
      <c r="G14" s="253">
        <f t="shared" si="0"/>
        <v>51.851851851851848</v>
      </c>
    </row>
    <row r="15" spans="1:9">
      <c r="A15" s="354"/>
    </row>
    <row r="16" spans="1:9">
      <c r="A16" s="187"/>
    </row>
    <row r="18" spans="1:5">
      <c r="A18" s="50"/>
      <c r="B18" s="50"/>
      <c r="C18" s="50"/>
      <c r="D18" s="50"/>
      <c r="E18" s="50"/>
    </row>
  </sheetData>
  <mergeCells count="1">
    <mergeCell ref="A14:C14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305"/>
  <sheetViews>
    <sheetView topLeftCell="A142" zoomScaleNormal="100" workbookViewId="0">
      <selection activeCell="D211" sqref="D211"/>
    </sheetView>
  </sheetViews>
  <sheetFormatPr defaultRowHeight="15"/>
  <cols>
    <col min="1" max="2" width="12.7109375" customWidth="1"/>
    <col min="3" max="3" width="56.85546875" customWidth="1"/>
    <col min="4" max="4" width="50.140625" customWidth="1"/>
    <col min="5" max="5" width="14.7109375" style="430" customWidth="1"/>
    <col min="6" max="7" width="14.7109375" customWidth="1"/>
  </cols>
  <sheetData>
    <row r="2" spans="1:8" ht="15.75">
      <c r="A2" s="417" t="s">
        <v>33</v>
      </c>
      <c r="B2" s="418"/>
      <c r="C2" s="418"/>
      <c r="D2" s="418"/>
      <c r="E2" s="419"/>
    </row>
    <row r="3" spans="1:8" ht="16.5" thickBot="1">
      <c r="A3" s="17"/>
      <c r="B3" s="417"/>
      <c r="C3" s="17"/>
      <c r="D3" s="17"/>
      <c r="E3" s="420"/>
      <c r="G3" s="271" t="s">
        <v>371</v>
      </c>
    </row>
    <row r="4" spans="1:8">
      <c r="A4" s="18" t="s">
        <v>1</v>
      </c>
      <c r="B4" s="19" t="s">
        <v>2</v>
      </c>
      <c r="C4" s="20" t="s">
        <v>3</v>
      </c>
      <c r="D4" s="21"/>
      <c r="E4" s="54" t="s">
        <v>4</v>
      </c>
      <c r="F4" s="54" t="s">
        <v>244</v>
      </c>
      <c r="G4" s="240"/>
    </row>
    <row r="5" spans="1:8">
      <c r="A5" s="22" t="s">
        <v>5</v>
      </c>
      <c r="B5" s="23" t="s">
        <v>6</v>
      </c>
      <c r="C5" s="24" t="s">
        <v>7</v>
      </c>
      <c r="D5" s="25" t="s">
        <v>8</v>
      </c>
      <c r="E5" s="57" t="s">
        <v>289</v>
      </c>
      <c r="F5" s="57" t="s">
        <v>230</v>
      </c>
      <c r="G5" s="241" t="s">
        <v>349</v>
      </c>
    </row>
    <row r="6" spans="1:8" ht="15.75" thickBot="1">
      <c r="A6" s="26" t="s">
        <v>9</v>
      </c>
      <c r="B6" s="30" t="s">
        <v>10</v>
      </c>
      <c r="C6" s="28"/>
      <c r="D6" s="29"/>
      <c r="E6" s="60" t="s">
        <v>320</v>
      </c>
      <c r="F6" s="60" t="s">
        <v>348</v>
      </c>
      <c r="G6" s="242" t="s">
        <v>245</v>
      </c>
    </row>
    <row r="7" spans="1:8" ht="14.1" customHeight="1">
      <c r="A7" s="477" t="s">
        <v>11</v>
      </c>
      <c r="B7" s="421"/>
      <c r="C7" s="421"/>
      <c r="D7" s="228"/>
      <c r="E7" s="228"/>
      <c r="F7" s="548"/>
      <c r="G7" s="478"/>
    </row>
    <row r="8" spans="1:8" ht="14.1" customHeight="1">
      <c r="A8" s="106" t="s">
        <v>34</v>
      </c>
      <c r="B8" s="155" t="s">
        <v>35</v>
      </c>
      <c r="C8" s="126"/>
      <c r="D8" s="479"/>
      <c r="E8" s="549">
        <f>E9+E81+E186+E192+E194+E196+E198+E201</f>
        <v>192694.7</v>
      </c>
      <c r="F8" s="549">
        <f>F9+F81+F186+F192+F194+F196+F198+F201</f>
        <v>180728</v>
      </c>
      <c r="G8" s="243">
        <f>(F8/E8)*100</f>
        <v>93.789813627463531</v>
      </c>
    </row>
    <row r="9" spans="1:8" ht="14.1" customHeight="1">
      <c r="A9" s="157"/>
      <c r="B9" s="162"/>
      <c r="C9" s="164" t="s">
        <v>36</v>
      </c>
      <c r="D9" s="204"/>
      <c r="E9" s="146">
        <f>E10+E15+E18+E21+E24+E27+E30+E33+E36+E39+E43+E46+E49+E63+E67+E71+E74+E78</f>
        <v>34139.699999999997</v>
      </c>
      <c r="F9" s="146">
        <f>F10+F15+F18+F21+F24+F27+F30+F33+F36+F39+F43+F46+F49+F63+F67+F71+F74+F78</f>
        <v>31751</v>
      </c>
      <c r="G9" s="243">
        <f>(F9/E9)*100</f>
        <v>93.003160543297099</v>
      </c>
      <c r="H9" s="442"/>
    </row>
    <row r="10" spans="1:8" ht="14.1" customHeight="1">
      <c r="A10" s="110"/>
      <c r="B10" s="163" t="s">
        <v>37</v>
      </c>
      <c r="C10" s="550" t="s">
        <v>292</v>
      </c>
      <c r="D10" s="108" t="s">
        <v>38</v>
      </c>
      <c r="E10" s="551">
        <v>4878</v>
      </c>
      <c r="F10" s="551">
        <v>4415</v>
      </c>
      <c r="G10" s="244">
        <f>(F10/E10)*100</f>
        <v>90.508405084050835</v>
      </c>
    </row>
    <row r="11" spans="1:8" ht="14.1" customHeight="1">
      <c r="A11" s="110"/>
      <c r="B11" s="163"/>
      <c r="C11" s="237" t="s">
        <v>293</v>
      </c>
      <c r="D11" s="108"/>
      <c r="E11" s="552">
        <v>1494</v>
      </c>
      <c r="F11" s="552">
        <v>1494</v>
      </c>
      <c r="G11" s="244">
        <f t="shared" ref="G11:G13" si="0">(F11/E11)*100</f>
        <v>100</v>
      </c>
    </row>
    <row r="12" spans="1:8" ht="14.1" customHeight="1">
      <c r="A12" s="110"/>
      <c r="B12" s="163"/>
      <c r="C12" s="237" t="s">
        <v>276</v>
      </c>
      <c r="D12" s="108"/>
      <c r="E12" s="552">
        <v>1800</v>
      </c>
      <c r="F12" s="552">
        <v>1800</v>
      </c>
      <c r="G12" s="244">
        <f t="shared" si="0"/>
        <v>100</v>
      </c>
    </row>
    <row r="13" spans="1:8" ht="14.1" customHeight="1">
      <c r="A13" s="110"/>
      <c r="B13" s="163"/>
      <c r="C13" s="237" t="s">
        <v>299</v>
      </c>
      <c r="D13" s="108"/>
      <c r="E13" s="552">
        <v>80.400000000000006</v>
      </c>
      <c r="F13" s="552">
        <v>171</v>
      </c>
      <c r="G13" s="244">
        <f t="shared" si="0"/>
        <v>212.68656716417911</v>
      </c>
    </row>
    <row r="14" spans="1:8" ht="14.1" customHeight="1">
      <c r="A14" s="110"/>
      <c r="B14" s="163"/>
      <c r="C14" s="237" t="s">
        <v>334</v>
      </c>
      <c r="D14" s="108"/>
      <c r="E14" s="552">
        <v>153.6</v>
      </c>
      <c r="F14" s="552">
        <v>0</v>
      </c>
      <c r="G14" s="244">
        <v>0</v>
      </c>
    </row>
    <row r="15" spans="1:8" ht="14.1" customHeight="1">
      <c r="A15" s="110"/>
      <c r="B15" s="163" t="s">
        <v>39</v>
      </c>
      <c r="C15" s="553" t="s">
        <v>40</v>
      </c>
      <c r="D15" s="108" t="s">
        <v>38</v>
      </c>
      <c r="E15" s="554">
        <v>1458</v>
      </c>
      <c r="F15" s="554">
        <v>1318</v>
      </c>
      <c r="G15" s="244">
        <f>(F15/E15)*100</f>
        <v>90.397805212620028</v>
      </c>
      <c r="H15" s="442"/>
    </row>
    <row r="16" spans="1:8" ht="14.1" customHeight="1">
      <c r="A16" s="110"/>
      <c r="B16" s="163"/>
      <c r="C16" s="237" t="s">
        <v>293</v>
      </c>
      <c r="D16" s="108"/>
      <c r="E16" s="555">
        <v>708</v>
      </c>
      <c r="F16" s="555">
        <v>708</v>
      </c>
      <c r="G16" s="244">
        <f t="shared" ref="G16" si="1">(F16/E16)*100</f>
        <v>100</v>
      </c>
    </row>
    <row r="17" spans="1:8" ht="14.1" customHeight="1">
      <c r="A17" s="110"/>
      <c r="B17" s="163"/>
      <c r="C17" s="237" t="s">
        <v>299</v>
      </c>
      <c r="D17" s="108"/>
      <c r="E17" s="555">
        <v>0</v>
      </c>
      <c r="F17" s="555">
        <v>82</v>
      </c>
      <c r="G17" s="244">
        <v>0</v>
      </c>
    </row>
    <row r="18" spans="1:8" ht="14.1" customHeight="1">
      <c r="A18" s="110"/>
      <c r="B18" s="163" t="s">
        <v>41</v>
      </c>
      <c r="C18" s="556" t="s">
        <v>42</v>
      </c>
      <c r="D18" s="108" t="s">
        <v>38</v>
      </c>
      <c r="E18" s="554">
        <v>2228.6999999999998</v>
      </c>
      <c r="F18" s="554">
        <v>1818</v>
      </c>
      <c r="G18" s="244">
        <f>(F18/E18)*100</f>
        <v>81.572216987481497</v>
      </c>
      <c r="H18" s="442"/>
    </row>
    <row r="19" spans="1:8" ht="14.1" customHeight="1">
      <c r="A19" s="110"/>
      <c r="B19" s="163"/>
      <c r="C19" s="237" t="s">
        <v>293</v>
      </c>
      <c r="D19" s="108"/>
      <c r="E19" s="555">
        <v>995</v>
      </c>
      <c r="F19" s="555">
        <v>865</v>
      </c>
      <c r="G19" s="244">
        <f t="shared" ref="G19:G20" si="2">(F19/E19)*100</f>
        <v>86.934673366834176</v>
      </c>
    </row>
    <row r="20" spans="1:8" ht="14.1" customHeight="1">
      <c r="A20" s="110"/>
      <c r="B20" s="163"/>
      <c r="C20" s="237" t="s">
        <v>299</v>
      </c>
      <c r="D20" s="108"/>
      <c r="E20" s="555">
        <v>33.700000000000003</v>
      </c>
      <c r="F20" s="555">
        <v>109</v>
      </c>
      <c r="G20" s="244">
        <f t="shared" si="2"/>
        <v>323.44213649851628</v>
      </c>
    </row>
    <row r="21" spans="1:8" ht="14.1" customHeight="1">
      <c r="A21" s="110"/>
      <c r="B21" s="163" t="s">
        <v>43</v>
      </c>
      <c r="C21" s="553" t="s">
        <v>44</v>
      </c>
      <c r="D21" s="108" t="s">
        <v>38</v>
      </c>
      <c r="E21" s="554">
        <v>1525</v>
      </c>
      <c r="F21" s="554">
        <v>1492</v>
      </c>
      <c r="G21" s="244">
        <f>(F21/E21)*100</f>
        <v>97.836065573770497</v>
      </c>
    </row>
    <row r="22" spans="1:8" ht="14.1" customHeight="1">
      <c r="A22" s="110"/>
      <c r="B22" s="163"/>
      <c r="C22" s="237" t="s">
        <v>293</v>
      </c>
      <c r="D22" s="108"/>
      <c r="E22" s="555">
        <v>875</v>
      </c>
      <c r="F22" s="555">
        <v>875</v>
      </c>
      <c r="G22" s="244">
        <f t="shared" ref="G22:G23" si="3">(F22/E22)*100</f>
        <v>100</v>
      </c>
    </row>
    <row r="23" spans="1:8" ht="14.1" customHeight="1">
      <c r="A23" s="110"/>
      <c r="B23" s="163"/>
      <c r="C23" s="237" t="s">
        <v>299</v>
      </c>
      <c r="D23" s="108"/>
      <c r="E23" s="555">
        <v>50.2</v>
      </c>
      <c r="F23" s="555">
        <v>195</v>
      </c>
      <c r="G23" s="244">
        <f t="shared" si="3"/>
        <v>388.44621513944219</v>
      </c>
    </row>
    <row r="24" spans="1:8" ht="14.1" customHeight="1">
      <c r="A24" s="110"/>
      <c r="B24" s="163" t="s">
        <v>45</v>
      </c>
      <c r="C24" s="553" t="s">
        <v>46</v>
      </c>
      <c r="D24" s="108" t="s">
        <v>38</v>
      </c>
      <c r="E24" s="554">
        <v>1218</v>
      </c>
      <c r="F24" s="554">
        <v>1470</v>
      </c>
      <c r="G24" s="244">
        <f>(F24/E24)*100</f>
        <v>120.68965517241379</v>
      </c>
    </row>
    <row r="25" spans="1:8" ht="14.1" customHeight="1">
      <c r="A25" s="110"/>
      <c r="B25" s="163"/>
      <c r="C25" s="237" t="s">
        <v>293</v>
      </c>
      <c r="D25" s="108"/>
      <c r="E25" s="555">
        <v>618</v>
      </c>
      <c r="F25" s="555">
        <v>1018</v>
      </c>
      <c r="G25" s="244">
        <f t="shared" ref="G25" si="4">(F25/E25)*100</f>
        <v>164.72491909385113</v>
      </c>
    </row>
    <row r="26" spans="1:8" ht="14.1" customHeight="1">
      <c r="A26" s="110"/>
      <c r="B26" s="163"/>
      <c r="C26" s="237" t="s">
        <v>299</v>
      </c>
      <c r="D26" s="108"/>
      <c r="E26" s="555">
        <v>0</v>
      </c>
      <c r="F26" s="555">
        <v>29</v>
      </c>
      <c r="G26" s="244">
        <v>0</v>
      </c>
    </row>
    <row r="27" spans="1:8" ht="14.1" customHeight="1">
      <c r="A27" s="110"/>
      <c r="B27" s="163" t="s">
        <v>47</v>
      </c>
      <c r="C27" s="553" t="s">
        <v>48</v>
      </c>
      <c r="D27" s="108" t="s">
        <v>38</v>
      </c>
      <c r="E27" s="554">
        <v>1230</v>
      </c>
      <c r="F27" s="554">
        <v>1099</v>
      </c>
      <c r="G27" s="244">
        <f>(F27/E27)*100</f>
        <v>89.349593495934968</v>
      </c>
    </row>
    <row r="28" spans="1:8" ht="14.1" customHeight="1">
      <c r="A28" s="110"/>
      <c r="B28" s="163"/>
      <c r="C28" s="237" t="s">
        <v>293</v>
      </c>
      <c r="D28" s="108"/>
      <c r="E28" s="555">
        <v>619</v>
      </c>
      <c r="F28" s="555">
        <v>619</v>
      </c>
      <c r="G28" s="244">
        <f t="shared" ref="G28" si="5">(F28/E28)*100</f>
        <v>100</v>
      </c>
    </row>
    <row r="29" spans="1:8" ht="14.1" customHeight="1">
      <c r="A29" s="110"/>
      <c r="B29" s="163"/>
      <c r="C29" s="237" t="s">
        <v>299</v>
      </c>
      <c r="D29" s="108"/>
      <c r="E29" s="555">
        <v>11.3</v>
      </c>
      <c r="F29" s="555">
        <v>58</v>
      </c>
      <c r="G29" s="244">
        <v>0</v>
      </c>
    </row>
    <row r="30" spans="1:8" ht="14.1" customHeight="1">
      <c r="A30" s="110"/>
      <c r="B30" s="163" t="s">
        <v>49</v>
      </c>
      <c r="C30" s="553" t="s">
        <v>50</v>
      </c>
      <c r="D30" s="108" t="s">
        <v>38</v>
      </c>
      <c r="E30" s="554">
        <v>2391</v>
      </c>
      <c r="F30" s="554">
        <v>2129</v>
      </c>
      <c r="G30" s="244">
        <f>(F30/E30)*100</f>
        <v>89.042241739857801</v>
      </c>
    </row>
    <row r="31" spans="1:8" ht="14.1" customHeight="1">
      <c r="A31" s="110"/>
      <c r="B31" s="163"/>
      <c r="C31" s="237" t="s">
        <v>293</v>
      </c>
      <c r="D31" s="108"/>
      <c r="E31" s="555">
        <v>1137</v>
      </c>
      <c r="F31" s="555">
        <v>1137</v>
      </c>
      <c r="G31" s="244">
        <f t="shared" ref="G31:G32" si="6">(F31/E31)*100</f>
        <v>100</v>
      </c>
    </row>
    <row r="32" spans="1:8" ht="14.1" customHeight="1">
      <c r="A32" s="110"/>
      <c r="B32" s="163"/>
      <c r="C32" s="237" t="s">
        <v>299</v>
      </c>
      <c r="D32" s="108"/>
      <c r="E32" s="555">
        <v>54.4</v>
      </c>
      <c r="F32" s="555">
        <v>148</v>
      </c>
      <c r="G32" s="244">
        <f t="shared" si="6"/>
        <v>272.05882352941177</v>
      </c>
    </row>
    <row r="33" spans="1:7" ht="14.1" customHeight="1">
      <c r="A33" s="110"/>
      <c r="B33" s="163" t="s">
        <v>51</v>
      </c>
      <c r="C33" s="553" t="s">
        <v>52</v>
      </c>
      <c r="D33" s="108" t="s">
        <v>38</v>
      </c>
      <c r="E33" s="554">
        <v>1646</v>
      </c>
      <c r="F33" s="554">
        <v>1450</v>
      </c>
      <c r="G33" s="244">
        <f>(F33/E33)*100</f>
        <v>88.092345078979335</v>
      </c>
    </row>
    <row r="34" spans="1:7" ht="14.1" customHeight="1">
      <c r="A34" s="110"/>
      <c r="B34" s="163"/>
      <c r="C34" s="237" t="s">
        <v>293</v>
      </c>
      <c r="D34" s="108"/>
      <c r="E34" s="555">
        <v>863</v>
      </c>
      <c r="F34" s="555">
        <v>808</v>
      </c>
      <c r="G34" s="244">
        <f t="shared" ref="G34:G35" si="7">(F34/E34)*100</f>
        <v>93.626882966396295</v>
      </c>
    </row>
    <row r="35" spans="1:7" ht="14.1" customHeight="1">
      <c r="A35" s="110"/>
      <c r="B35" s="163"/>
      <c r="C35" s="237" t="s">
        <v>299</v>
      </c>
      <c r="D35" s="108"/>
      <c r="E35" s="555">
        <v>33</v>
      </c>
      <c r="F35" s="555">
        <v>114</v>
      </c>
      <c r="G35" s="244">
        <f t="shared" si="7"/>
        <v>345.45454545454544</v>
      </c>
    </row>
    <row r="36" spans="1:7" ht="14.1" customHeight="1">
      <c r="A36" s="110"/>
      <c r="B36" s="163" t="s">
        <v>53</v>
      </c>
      <c r="C36" s="553" t="s">
        <v>54</v>
      </c>
      <c r="D36" s="108" t="s">
        <v>38</v>
      </c>
      <c r="E36" s="554">
        <v>1886</v>
      </c>
      <c r="F36" s="554">
        <v>1952</v>
      </c>
      <c r="G36" s="244">
        <f>(F36/E36)*100</f>
        <v>103.49946977730646</v>
      </c>
    </row>
    <row r="37" spans="1:7" ht="14.1" customHeight="1">
      <c r="A37" s="110"/>
      <c r="B37" s="163"/>
      <c r="C37" s="237" t="s">
        <v>294</v>
      </c>
      <c r="D37" s="108"/>
      <c r="E37" s="555">
        <v>986</v>
      </c>
      <c r="F37" s="555">
        <v>1210</v>
      </c>
      <c r="G37" s="244">
        <f t="shared" ref="G37:G42" si="8">(F37/E37)*100</f>
        <v>122.71805273833671</v>
      </c>
    </row>
    <row r="38" spans="1:7" ht="14.1" customHeight="1">
      <c r="A38" s="110"/>
      <c r="B38" s="163"/>
      <c r="C38" s="237" t="s">
        <v>299</v>
      </c>
      <c r="D38" s="108"/>
      <c r="E38" s="555">
        <v>0</v>
      </c>
      <c r="F38" s="555">
        <v>109</v>
      </c>
      <c r="G38" s="244">
        <v>0</v>
      </c>
    </row>
    <row r="39" spans="1:7" ht="14.1" customHeight="1">
      <c r="A39" s="110"/>
      <c r="B39" s="163" t="s">
        <v>55</v>
      </c>
      <c r="C39" s="553" t="s">
        <v>56</v>
      </c>
      <c r="D39" s="108" t="s">
        <v>38</v>
      </c>
      <c r="E39" s="554">
        <v>1590</v>
      </c>
      <c r="F39" s="554">
        <v>1508</v>
      </c>
      <c r="G39" s="244">
        <f t="shared" si="8"/>
        <v>94.842767295597483</v>
      </c>
    </row>
    <row r="40" spans="1:7" ht="14.1" customHeight="1">
      <c r="A40" s="110"/>
      <c r="B40" s="163"/>
      <c r="C40" s="237" t="s">
        <v>273</v>
      </c>
      <c r="D40" s="108"/>
      <c r="E40" s="555">
        <v>62.287999999999997</v>
      </c>
      <c r="F40" s="555">
        <v>0</v>
      </c>
      <c r="G40" s="244">
        <f t="shared" si="8"/>
        <v>0</v>
      </c>
    </row>
    <row r="41" spans="1:7" ht="14.1" customHeight="1">
      <c r="A41" s="110"/>
      <c r="B41" s="163"/>
      <c r="C41" s="237" t="s">
        <v>294</v>
      </c>
      <c r="D41" s="108"/>
      <c r="E41" s="555">
        <v>625</v>
      </c>
      <c r="F41" s="555">
        <v>625</v>
      </c>
      <c r="G41" s="244">
        <f t="shared" si="8"/>
        <v>100</v>
      </c>
    </row>
    <row r="42" spans="1:7" ht="14.1" customHeight="1">
      <c r="A42" s="110"/>
      <c r="B42" s="163"/>
      <c r="C42" s="237" t="s">
        <v>299</v>
      </c>
      <c r="D42" s="108"/>
      <c r="E42" s="555">
        <v>402.4</v>
      </c>
      <c r="F42" s="555">
        <v>461</v>
      </c>
      <c r="G42" s="244">
        <f t="shared" si="8"/>
        <v>114.56262425447316</v>
      </c>
    </row>
    <row r="43" spans="1:7" ht="14.1" customHeight="1">
      <c r="A43" s="110"/>
      <c r="B43" s="163" t="s">
        <v>57</v>
      </c>
      <c r="C43" s="553" t="s">
        <v>58</v>
      </c>
      <c r="D43" s="108" t="s">
        <v>38</v>
      </c>
      <c r="E43" s="554">
        <v>1216</v>
      </c>
      <c r="F43" s="554">
        <v>1134</v>
      </c>
      <c r="G43" s="244">
        <f>(F43/E43)*100</f>
        <v>93.256578947368425</v>
      </c>
    </row>
    <row r="44" spans="1:7" ht="14.1" customHeight="1">
      <c r="A44" s="110"/>
      <c r="B44" s="163"/>
      <c r="C44" s="237" t="s">
        <v>293</v>
      </c>
      <c r="D44" s="108"/>
      <c r="E44" s="555">
        <v>582</v>
      </c>
      <c r="F44" s="555">
        <v>582</v>
      </c>
      <c r="G44" s="244">
        <f t="shared" ref="G44:G51" si="9">(F44/E44)*100</f>
        <v>100</v>
      </c>
    </row>
    <row r="45" spans="1:7" ht="14.1" customHeight="1">
      <c r="A45" s="110"/>
      <c r="B45" s="163"/>
      <c r="C45" s="237" t="s">
        <v>299</v>
      </c>
      <c r="D45" s="108"/>
      <c r="E45" s="555">
        <v>34.1</v>
      </c>
      <c r="F45" s="555">
        <v>129</v>
      </c>
      <c r="G45" s="244">
        <f t="shared" si="9"/>
        <v>378.29912023460406</v>
      </c>
    </row>
    <row r="46" spans="1:7" ht="14.1" customHeight="1">
      <c r="A46" s="110"/>
      <c r="B46" s="163" t="s">
        <v>59</v>
      </c>
      <c r="C46" s="553" t="s">
        <v>60</v>
      </c>
      <c r="D46" s="108" t="s">
        <v>38</v>
      </c>
      <c r="E46" s="554">
        <v>1814</v>
      </c>
      <c r="F46" s="554">
        <v>1772</v>
      </c>
      <c r="G46" s="244">
        <f t="shared" si="9"/>
        <v>97.684674751929435</v>
      </c>
    </row>
    <row r="47" spans="1:7" ht="14.1" customHeight="1">
      <c r="A47" s="110"/>
      <c r="B47" s="163"/>
      <c r="C47" s="237" t="s">
        <v>295</v>
      </c>
      <c r="D47" s="108"/>
      <c r="E47" s="555">
        <v>1064</v>
      </c>
      <c r="F47" s="555">
        <v>1064</v>
      </c>
      <c r="G47" s="244">
        <f t="shared" si="9"/>
        <v>100</v>
      </c>
    </row>
    <row r="48" spans="1:7" ht="14.1" customHeight="1">
      <c r="A48" s="110"/>
      <c r="B48" s="163"/>
      <c r="C48" s="237" t="s">
        <v>299</v>
      </c>
      <c r="D48" s="108"/>
      <c r="E48" s="555">
        <v>0</v>
      </c>
      <c r="F48" s="555">
        <v>180</v>
      </c>
      <c r="G48" s="244">
        <v>0</v>
      </c>
    </row>
    <row r="49" spans="1:7" ht="14.1" customHeight="1">
      <c r="A49" s="110"/>
      <c r="B49" s="163" t="s">
        <v>61</v>
      </c>
      <c r="C49" s="553" t="s">
        <v>62</v>
      </c>
      <c r="D49" s="108" t="s">
        <v>38</v>
      </c>
      <c r="E49" s="554">
        <v>1405</v>
      </c>
      <c r="F49" s="554">
        <v>1273</v>
      </c>
      <c r="G49" s="244">
        <f t="shared" si="9"/>
        <v>90.604982206405694</v>
      </c>
    </row>
    <row r="50" spans="1:7" ht="14.1" customHeight="1">
      <c r="A50" s="110"/>
      <c r="B50" s="163"/>
      <c r="C50" s="237" t="s">
        <v>293</v>
      </c>
      <c r="D50" s="108"/>
      <c r="E50" s="555">
        <v>771</v>
      </c>
      <c r="F50" s="555">
        <v>771</v>
      </c>
      <c r="G50" s="244">
        <f t="shared" si="9"/>
        <v>100</v>
      </c>
    </row>
    <row r="51" spans="1:7" ht="14.1" customHeight="1">
      <c r="A51" s="110"/>
      <c r="B51" s="163"/>
      <c r="C51" s="237" t="s">
        <v>272</v>
      </c>
      <c r="D51" s="108"/>
      <c r="E51" s="555">
        <v>34.298999999999999</v>
      </c>
      <c r="F51" s="555">
        <v>0</v>
      </c>
      <c r="G51" s="244">
        <f t="shared" si="9"/>
        <v>0</v>
      </c>
    </row>
    <row r="52" spans="1:7" ht="14.1" customHeight="1" thickBot="1">
      <c r="A52" s="358"/>
      <c r="B52" s="359"/>
      <c r="C52" s="274" t="s">
        <v>299</v>
      </c>
      <c r="D52" s="360"/>
      <c r="E52" s="557">
        <v>0</v>
      </c>
      <c r="F52" s="557">
        <v>80</v>
      </c>
      <c r="G52" s="422">
        <v>0</v>
      </c>
    </row>
    <row r="53" spans="1:7" ht="14.1" customHeight="1">
      <c r="A53" s="387"/>
      <c r="B53" s="387"/>
      <c r="C53" s="278"/>
      <c r="D53" s="224"/>
      <c r="E53" s="423"/>
      <c r="F53" s="423"/>
      <c r="G53" s="424"/>
    </row>
    <row r="54" spans="1:7" ht="14.1" customHeight="1">
      <c r="A54" s="387"/>
      <c r="B54" s="387"/>
      <c r="C54" s="278"/>
      <c r="D54" s="224"/>
      <c r="E54" s="423"/>
      <c r="F54" s="423"/>
      <c r="G54" s="424"/>
    </row>
    <row r="55" spans="1:7" ht="14.1" customHeight="1">
      <c r="A55" s="387"/>
      <c r="B55" s="387"/>
      <c r="C55" s="278"/>
      <c r="D55" s="224"/>
      <c r="E55" s="423"/>
      <c r="F55" s="423"/>
      <c r="G55" s="424"/>
    </row>
    <row r="56" spans="1:7" ht="14.1" customHeight="1">
      <c r="A56" s="387"/>
      <c r="B56" s="387"/>
      <c r="C56" s="278"/>
      <c r="D56" s="224"/>
      <c r="E56" s="423"/>
      <c r="F56" s="423"/>
      <c r="G56" s="424"/>
    </row>
    <row r="57" spans="1:7" ht="14.1" customHeight="1">
      <c r="A57" s="387"/>
      <c r="B57" s="387"/>
      <c r="C57" s="278"/>
      <c r="D57" s="224"/>
      <c r="E57" s="423"/>
      <c r="F57" s="423"/>
      <c r="G57" s="424"/>
    </row>
    <row r="58" spans="1:7">
      <c r="A58" s="387"/>
      <c r="B58" s="387"/>
      <c r="C58" s="278"/>
      <c r="D58" s="224"/>
      <c r="E58" s="423"/>
      <c r="F58" s="423"/>
      <c r="G58" s="424"/>
    </row>
    <row r="59" spans="1:7" ht="15.75" thickBot="1">
      <c r="A59" s="387"/>
      <c r="B59" s="387"/>
      <c r="C59" s="278"/>
      <c r="D59" s="224"/>
      <c r="E59" s="423"/>
      <c r="F59" s="423"/>
      <c r="G59" s="271" t="s">
        <v>372</v>
      </c>
    </row>
    <row r="60" spans="1:7">
      <c r="A60" s="18" t="s">
        <v>1</v>
      </c>
      <c r="B60" s="19" t="s">
        <v>2</v>
      </c>
      <c r="C60" s="20" t="s">
        <v>3</v>
      </c>
      <c r="D60" s="21"/>
      <c r="E60" s="54" t="s">
        <v>4</v>
      </c>
      <c r="F60" s="54" t="s">
        <v>244</v>
      </c>
      <c r="G60" s="240"/>
    </row>
    <row r="61" spans="1:7" ht="14.25" customHeight="1">
      <c r="A61" s="22" t="s">
        <v>5</v>
      </c>
      <c r="B61" s="23" t="s">
        <v>6</v>
      </c>
      <c r="C61" s="24" t="s">
        <v>7</v>
      </c>
      <c r="D61" s="25" t="s">
        <v>8</v>
      </c>
      <c r="E61" s="57" t="s">
        <v>289</v>
      </c>
      <c r="F61" s="57" t="s">
        <v>230</v>
      </c>
      <c r="G61" s="241" t="s">
        <v>349</v>
      </c>
    </row>
    <row r="62" spans="1:7" ht="13.5" customHeight="1" thickBot="1">
      <c r="A62" s="26" t="s">
        <v>9</v>
      </c>
      <c r="B62" s="27" t="s">
        <v>10</v>
      </c>
      <c r="C62" s="28"/>
      <c r="D62" s="29"/>
      <c r="E62" s="60" t="s">
        <v>320</v>
      </c>
      <c r="F62" s="60" t="s">
        <v>348</v>
      </c>
      <c r="G62" s="242" t="s">
        <v>245</v>
      </c>
    </row>
    <row r="63" spans="1:7" ht="14.1" customHeight="1">
      <c r="A63" s="122"/>
      <c r="B63" s="558" t="s">
        <v>63</v>
      </c>
      <c r="C63" s="559" t="s">
        <v>64</v>
      </c>
      <c r="D63" s="138" t="s">
        <v>38</v>
      </c>
      <c r="E63" s="551">
        <v>1290</v>
      </c>
      <c r="F63" s="551">
        <v>1149</v>
      </c>
      <c r="G63" s="425">
        <f>(F63/E63)*100</f>
        <v>89.069767441860463</v>
      </c>
    </row>
    <row r="64" spans="1:7" ht="14.1" customHeight="1">
      <c r="A64" s="110"/>
      <c r="B64" s="163"/>
      <c r="C64" s="237" t="s">
        <v>293</v>
      </c>
      <c r="D64" s="108"/>
      <c r="E64" s="555">
        <v>645</v>
      </c>
      <c r="F64" s="555">
        <v>645</v>
      </c>
      <c r="G64" s="425">
        <f t="shared" ref="G64:G115" si="10">(F64/E64)*100</f>
        <v>100</v>
      </c>
    </row>
    <row r="65" spans="1:7" ht="14.1" customHeight="1">
      <c r="A65" s="110"/>
      <c r="B65" s="163"/>
      <c r="C65" s="237" t="s">
        <v>272</v>
      </c>
      <c r="D65" s="108"/>
      <c r="E65" s="555">
        <v>44.433999999999997</v>
      </c>
      <c r="F65" s="555">
        <v>0</v>
      </c>
      <c r="G65" s="425">
        <f t="shared" si="10"/>
        <v>0</v>
      </c>
    </row>
    <row r="66" spans="1:7" ht="14.1" customHeight="1">
      <c r="A66" s="110"/>
      <c r="B66" s="163"/>
      <c r="C66" s="237" t="s">
        <v>299</v>
      </c>
      <c r="D66" s="108"/>
      <c r="E66" s="555">
        <v>0</v>
      </c>
      <c r="F66" s="555">
        <v>82</v>
      </c>
      <c r="G66" s="425">
        <v>0</v>
      </c>
    </row>
    <row r="67" spans="1:7" ht="14.1" customHeight="1">
      <c r="A67" s="110"/>
      <c r="B67" s="163" t="s">
        <v>65</v>
      </c>
      <c r="C67" s="553" t="s">
        <v>66</v>
      </c>
      <c r="D67" s="108" t="s">
        <v>38</v>
      </c>
      <c r="E67" s="554">
        <v>2141</v>
      </c>
      <c r="F67" s="554">
        <v>1970</v>
      </c>
      <c r="G67" s="425">
        <f t="shared" si="10"/>
        <v>92.013078000934144</v>
      </c>
    </row>
    <row r="68" spans="1:7" ht="14.1" customHeight="1">
      <c r="A68" s="110"/>
      <c r="B68" s="163"/>
      <c r="C68" s="237" t="s">
        <v>293</v>
      </c>
      <c r="D68" s="108"/>
      <c r="E68" s="555">
        <v>891</v>
      </c>
      <c r="F68" s="555">
        <v>942</v>
      </c>
      <c r="G68" s="425">
        <f t="shared" si="10"/>
        <v>105.72390572390573</v>
      </c>
    </row>
    <row r="69" spans="1:7" ht="14.1" customHeight="1">
      <c r="A69" s="110"/>
      <c r="B69" s="163"/>
      <c r="C69" s="237" t="s">
        <v>299</v>
      </c>
      <c r="D69" s="108"/>
      <c r="E69" s="555">
        <v>0</v>
      </c>
      <c r="F69" s="555">
        <v>90</v>
      </c>
      <c r="G69" s="425">
        <v>0</v>
      </c>
    </row>
    <row r="70" spans="1:7" ht="14.1" customHeight="1">
      <c r="A70" s="110"/>
      <c r="B70" s="163"/>
      <c r="C70" s="402" t="s">
        <v>278</v>
      </c>
      <c r="D70" s="108"/>
      <c r="E70" s="555">
        <v>200</v>
      </c>
      <c r="F70" s="555">
        <v>200</v>
      </c>
      <c r="G70" s="425">
        <v>0</v>
      </c>
    </row>
    <row r="71" spans="1:7" ht="14.1" customHeight="1">
      <c r="A71" s="110"/>
      <c r="B71" s="163" t="s">
        <v>67</v>
      </c>
      <c r="C71" s="553" t="s">
        <v>68</v>
      </c>
      <c r="D71" s="108" t="s">
        <v>38</v>
      </c>
      <c r="E71" s="554">
        <v>1670</v>
      </c>
      <c r="F71" s="554">
        <v>1561</v>
      </c>
      <c r="G71" s="425">
        <f t="shared" si="10"/>
        <v>93.473053892215574</v>
      </c>
    </row>
    <row r="72" spans="1:7" ht="14.1" customHeight="1">
      <c r="A72" s="110"/>
      <c r="B72" s="163"/>
      <c r="C72" s="237" t="s">
        <v>293</v>
      </c>
      <c r="D72" s="108"/>
      <c r="E72" s="555">
        <v>920</v>
      </c>
      <c r="F72" s="555">
        <v>920</v>
      </c>
      <c r="G72" s="425">
        <f t="shared" si="10"/>
        <v>100</v>
      </c>
    </row>
    <row r="73" spans="1:7" ht="14.1" customHeight="1">
      <c r="A73" s="110"/>
      <c r="B73" s="163"/>
      <c r="C73" s="237" t="s">
        <v>299</v>
      </c>
      <c r="D73" s="108"/>
      <c r="E73" s="555">
        <v>0</v>
      </c>
      <c r="F73" s="555">
        <v>113</v>
      </c>
      <c r="G73" s="425">
        <v>0</v>
      </c>
    </row>
    <row r="74" spans="1:7" ht="14.1" customHeight="1">
      <c r="A74" s="110"/>
      <c r="B74" s="163" t="s">
        <v>69</v>
      </c>
      <c r="C74" s="553" t="s">
        <v>70</v>
      </c>
      <c r="D74" s="108" t="s">
        <v>38</v>
      </c>
      <c r="E74" s="554">
        <v>1486</v>
      </c>
      <c r="F74" s="554">
        <v>1450</v>
      </c>
      <c r="G74" s="425">
        <f t="shared" si="10"/>
        <v>97.577388963660837</v>
      </c>
    </row>
    <row r="75" spans="1:7" ht="14.1" customHeight="1">
      <c r="A75" s="110"/>
      <c r="B75" s="163"/>
      <c r="C75" s="237" t="s">
        <v>293</v>
      </c>
      <c r="D75" s="108"/>
      <c r="E75" s="555">
        <v>460</v>
      </c>
      <c r="F75" s="555">
        <v>560</v>
      </c>
      <c r="G75" s="425">
        <f t="shared" si="10"/>
        <v>121.73913043478262</v>
      </c>
    </row>
    <row r="76" spans="1:7" ht="14.1" customHeight="1">
      <c r="A76" s="110"/>
      <c r="B76" s="163"/>
      <c r="C76" s="237" t="s">
        <v>278</v>
      </c>
      <c r="D76" s="108"/>
      <c r="E76" s="554">
        <v>250</v>
      </c>
      <c r="F76" s="554">
        <v>250</v>
      </c>
      <c r="G76" s="425">
        <f t="shared" si="10"/>
        <v>100</v>
      </c>
    </row>
    <row r="77" spans="1:7" ht="14.1" customHeight="1">
      <c r="A77" s="110"/>
      <c r="B77" s="163"/>
      <c r="C77" s="237" t="s">
        <v>299</v>
      </c>
      <c r="D77" s="108"/>
      <c r="E77" s="552">
        <v>26.3</v>
      </c>
      <c r="F77" s="552">
        <v>111</v>
      </c>
      <c r="G77" s="425">
        <f t="shared" si="10"/>
        <v>422.05323193916342</v>
      </c>
    </row>
    <row r="78" spans="1:7" ht="14.1" customHeight="1">
      <c r="A78" s="110"/>
      <c r="B78" s="163" t="s">
        <v>71</v>
      </c>
      <c r="C78" s="553" t="s">
        <v>72</v>
      </c>
      <c r="D78" s="108" t="s">
        <v>38</v>
      </c>
      <c r="E78" s="554">
        <v>3067</v>
      </c>
      <c r="F78" s="554">
        <v>2791</v>
      </c>
      <c r="G78" s="425">
        <f t="shared" si="10"/>
        <v>91.00097815454842</v>
      </c>
    </row>
    <row r="79" spans="1:7" ht="14.1" customHeight="1">
      <c r="A79" s="110"/>
      <c r="B79" s="163"/>
      <c r="C79" s="237" t="s">
        <v>293</v>
      </c>
      <c r="D79" s="108"/>
      <c r="E79" s="555">
        <v>1293</v>
      </c>
      <c r="F79" s="555">
        <v>1172</v>
      </c>
      <c r="G79" s="425">
        <f t="shared" si="10"/>
        <v>90.641918020108278</v>
      </c>
    </row>
    <row r="80" spans="1:7" ht="14.1" customHeight="1">
      <c r="A80" s="110"/>
      <c r="B80" s="163"/>
      <c r="C80" s="237" t="s">
        <v>300</v>
      </c>
      <c r="D80" s="108"/>
      <c r="E80" s="555">
        <v>573.9</v>
      </c>
      <c r="F80" s="555">
        <v>774</v>
      </c>
      <c r="G80" s="425">
        <f t="shared" si="10"/>
        <v>134.86670151594356</v>
      </c>
    </row>
    <row r="81" spans="1:7" ht="14.1" customHeight="1">
      <c r="A81" s="117" t="s">
        <v>34</v>
      </c>
      <c r="B81" s="168"/>
      <c r="C81" s="156" t="s">
        <v>73</v>
      </c>
      <c r="D81" s="169"/>
      <c r="E81" s="560">
        <f>E82+E87+E92+E97+E101+E108+E112+E123+E127+E131+E135+E142+E146+E150+E155</f>
        <v>99017</v>
      </c>
      <c r="F81" s="560">
        <f>F82+F87+F92+F97+F101+F108+F112+F123+F127+F131+F135+F142+F146+F150+F155</f>
        <v>99077</v>
      </c>
      <c r="G81" s="426">
        <f t="shared" si="10"/>
        <v>100.06059565529151</v>
      </c>
    </row>
    <row r="82" spans="1:7" ht="14.1" customHeight="1">
      <c r="A82" s="165"/>
      <c r="B82" s="166" t="s">
        <v>74</v>
      </c>
      <c r="C82" s="120" t="s">
        <v>75</v>
      </c>
      <c r="D82" s="109" t="s">
        <v>76</v>
      </c>
      <c r="E82" s="561">
        <v>7904</v>
      </c>
      <c r="F82" s="561">
        <v>7150</v>
      </c>
      <c r="G82" s="425">
        <f t="shared" si="10"/>
        <v>90.460526315789465</v>
      </c>
    </row>
    <row r="83" spans="1:7" ht="14.1" customHeight="1">
      <c r="A83" s="165"/>
      <c r="B83" s="166"/>
      <c r="C83" s="235" t="s">
        <v>295</v>
      </c>
      <c r="D83" s="236"/>
      <c r="E83" s="562">
        <v>2926</v>
      </c>
      <c r="F83" s="562">
        <v>2926</v>
      </c>
      <c r="G83" s="425">
        <f t="shared" si="10"/>
        <v>100</v>
      </c>
    </row>
    <row r="84" spans="1:7" ht="14.1" customHeight="1">
      <c r="A84" s="165"/>
      <c r="B84" s="166"/>
      <c r="C84" s="235" t="s">
        <v>272</v>
      </c>
      <c r="D84" s="236"/>
      <c r="E84" s="562">
        <v>37.057000000000002</v>
      </c>
      <c r="F84" s="562">
        <v>0</v>
      </c>
      <c r="G84" s="425">
        <f t="shared" si="10"/>
        <v>0</v>
      </c>
    </row>
    <row r="85" spans="1:7" ht="14.1" customHeight="1">
      <c r="A85" s="165"/>
      <c r="B85" s="166"/>
      <c r="C85" s="237" t="s">
        <v>301</v>
      </c>
      <c r="D85" s="236"/>
      <c r="E85" s="562">
        <v>69.38</v>
      </c>
      <c r="F85" s="562">
        <v>66</v>
      </c>
      <c r="G85" s="425">
        <f t="shared" si="10"/>
        <v>95.128279042951874</v>
      </c>
    </row>
    <row r="86" spans="1:7" ht="14.1" customHeight="1">
      <c r="A86" s="165"/>
      <c r="B86" s="166"/>
      <c r="C86" s="237" t="s">
        <v>299</v>
      </c>
      <c r="D86" s="236"/>
      <c r="E86" s="562">
        <v>2688.7</v>
      </c>
      <c r="F86" s="562">
        <v>2589</v>
      </c>
      <c r="G86" s="425">
        <f>(F86/E86)*100</f>
        <v>96.291888273143158</v>
      </c>
    </row>
    <row r="87" spans="1:7" ht="14.1" customHeight="1">
      <c r="A87" s="165"/>
      <c r="B87" s="166" t="s">
        <v>77</v>
      </c>
      <c r="C87" s="120" t="s">
        <v>78</v>
      </c>
      <c r="D87" s="109" t="s">
        <v>76</v>
      </c>
      <c r="E87" s="561">
        <v>4412</v>
      </c>
      <c r="F87" s="561">
        <v>3956</v>
      </c>
      <c r="G87" s="425">
        <f t="shared" si="10"/>
        <v>89.664551223934723</v>
      </c>
    </row>
    <row r="88" spans="1:7" ht="14.1" customHeight="1">
      <c r="A88" s="165"/>
      <c r="B88" s="166"/>
      <c r="C88" s="235" t="s">
        <v>295</v>
      </c>
      <c r="D88" s="109"/>
      <c r="E88" s="562">
        <v>1913</v>
      </c>
      <c r="F88" s="562">
        <v>1913</v>
      </c>
      <c r="G88" s="425">
        <f t="shared" si="10"/>
        <v>100</v>
      </c>
    </row>
    <row r="89" spans="1:7" ht="14.1" customHeight="1">
      <c r="A89" s="165"/>
      <c r="B89" s="166"/>
      <c r="C89" s="235" t="s">
        <v>272</v>
      </c>
      <c r="D89" s="109"/>
      <c r="E89" s="562">
        <v>31.143999999999998</v>
      </c>
      <c r="F89" s="562">
        <v>0</v>
      </c>
      <c r="G89" s="425">
        <f t="shared" si="10"/>
        <v>0</v>
      </c>
    </row>
    <row r="90" spans="1:7" ht="14.1" customHeight="1">
      <c r="A90" s="165"/>
      <c r="B90" s="166"/>
      <c r="C90" s="237" t="s">
        <v>301</v>
      </c>
      <c r="D90" s="109"/>
      <c r="E90" s="562">
        <v>58.972999999999999</v>
      </c>
      <c r="F90" s="562">
        <v>62</v>
      </c>
      <c r="G90" s="425">
        <f t="shared" si="10"/>
        <v>105.13285740932292</v>
      </c>
    </row>
    <row r="91" spans="1:7" ht="14.1" customHeight="1">
      <c r="A91" s="165"/>
      <c r="B91" s="166"/>
      <c r="C91" s="237" t="s">
        <v>299</v>
      </c>
      <c r="D91" s="109"/>
      <c r="E91" s="562">
        <v>0</v>
      </c>
      <c r="F91" s="562">
        <v>202</v>
      </c>
      <c r="G91" s="425">
        <v>0</v>
      </c>
    </row>
    <row r="92" spans="1:7" ht="14.1" customHeight="1">
      <c r="A92" s="165"/>
      <c r="B92" s="166" t="s">
        <v>79</v>
      </c>
      <c r="C92" s="120" t="s">
        <v>80</v>
      </c>
      <c r="D92" s="109" t="s">
        <v>76</v>
      </c>
      <c r="E92" s="561">
        <v>5866</v>
      </c>
      <c r="F92" s="561">
        <v>4861</v>
      </c>
      <c r="G92" s="425">
        <f t="shared" si="10"/>
        <v>82.867371292192288</v>
      </c>
    </row>
    <row r="93" spans="1:7" ht="14.1" customHeight="1">
      <c r="A93" s="165"/>
      <c r="B93" s="166"/>
      <c r="C93" s="235" t="s">
        <v>295</v>
      </c>
      <c r="D93" s="109"/>
      <c r="E93" s="562">
        <v>1756</v>
      </c>
      <c r="F93" s="562">
        <v>1856</v>
      </c>
      <c r="G93" s="425">
        <f t="shared" si="10"/>
        <v>105.69476082004556</v>
      </c>
    </row>
    <row r="94" spans="1:7" ht="14.1" customHeight="1">
      <c r="A94" s="165"/>
      <c r="B94" s="166"/>
      <c r="C94" s="235" t="s">
        <v>272</v>
      </c>
      <c r="D94" s="109"/>
      <c r="E94" s="562">
        <v>133.38900000000001</v>
      </c>
      <c r="F94" s="562">
        <v>0</v>
      </c>
      <c r="G94" s="425">
        <f t="shared" si="10"/>
        <v>0</v>
      </c>
    </row>
    <row r="95" spans="1:7" ht="14.1" customHeight="1">
      <c r="A95" s="165"/>
      <c r="B95" s="166"/>
      <c r="C95" s="237" t="s">
        <v>301</v>
      </c>
      <c r="D95" s="109"/>
      <c r="E95" s="562">
        <v>72.849000000000004</v>
      </c>
      <c r="F95" s="562">
        <v>80</v>
      </c>
      <c r="G95" s="425">
        <f t="shared" si="10"/>
        <v>109.81619514337876</v>
      </c>
    </row>
    <row r="96" spans="1:7" ht="14.1" customHeight="1">
      <c r="A96" s="165"/>
      <c r="B96" s="166"/>
      <c r="C96" s="237" t="s">
        <v>299</v>
      </c>
      <c r="D96" s="109"/>
      <c r="E96" s="562">
        <v>1292.9000000000001</v>
      </c>
      <c r="F96" s="562">
        <v>877</v>
      </c>
      <c r="G96" s="425">
        <f t="shared" si="10"/>
        <v>67.83200556887617</v>
      </c>
    </row>
    <row r="97" spans="1:7" ht="14.1" customHeight="1">
      <c r="A97" s="165"/>
      <c r="B97" s="166" t="s">
        <v>81</v>
      </c>
      <c r="C97" s="120" t="s">
        <v>82</v>
      </c>
      <c r="D97" s="109" t="s">
        <v>76</v>
      </c>
      <c r="E97" s="561">
        <v>4578</v>
      </c>
      <c r="F97" s="561">
        <v>4214</v>
      </c>
      <c r="G97" s="425">
        <f t="shared" si="10"/>
        <v>92.048929663608561</v>
      </c>
    </row>
    <row r="98" spans="1:7" ht="14.1" customHeight="1">
      <c r="A98" s="165"/>
      <c r="B98" s="166"/>
      <c r="C98" s="235" t="s">
        <v>295</v>
      </c>
      <c r="D98" s="109"/>
      <c r="E98" s="562">
        <v>1933</v>
      </c>
      <c r="F98" s="562">
        <v>1933</v>
      </c>
      <c r="G98" s="425">
        <f t="shared" si="10"/>
        <v>100</v>
      </c>
    </row>
    <row r="99" spans="1:7" ht="14.1" customHeight="1">
      <c r="A99" s="165"/>
      <c r="B99" s="166"/>
      <c r="C99" s="237" t="s">
        <v>301</v>
      </c>
      <c r="D99" s="109">
        <v>0</v>
      </c>
      <c r="E99" s="562">
        <v>58.972999999999999</v>
      </c>
      <c r="F99" s="562">
        <v>59</v>
      </c>
      <c r="G99" s="425">
        <f t="shared" si="10"/>
        <v>100.04578366371051</v>
      </c>
    </row>
    <row r="100" spans="1:7" ht="14.1" customHeight="1">
      <c r="A100" s="165"/>
      <c r="B100" s="166"/>
      <c r="C100" s="237" t="s">
        <v>299</v>
      </c>
      <c r="D100" s="109"/>
      <c r="E100" s="562">
        <v>484.9</v>
      </c>
      <c r="F100" s="562">
        <v>700</v>
      </c>
      <c r="G100" s="425">
        <f t="shared" si="10"/>
        <v>144.35966178593526</v>
      </c>
    </row>
    <row r="101" spans="1:7" ht="14.1" customHeight="1">
      <c r="A101" s="165"/>
      <c r="B101" s="166" t="s">
        <v>83</v>
      </c>
      <c r="C101" s="120" t="s">
        <v>84</v>
      </c>
      <c r="D101" s="109" t="s">
        <v>76</v>
      </c>
      <c r="E101" s="561">
        <v>7483</v>
      </c>
      <c r="F101" s="561">
        <v>14868</v>
      </c>
      <c r="G101" s="425">
        <f t="shared" si="10"/>
        <v>198.69036482694108</v>
      </c>
    </row>
    <row r="102" spans="1:7" ht="14.1" customHeight="1">
      <c r="A102" s="165"/>
      <c r="B102" s="166"/>
      <c r="C102" s="235" t="s">
        <v>295</v>
      </c>
      <c r="D102" s="109"/>
      <c r="E102" s="562">
        <v>2553</v>
      </c>
      <c r="F102" s="562">
        <v>2553</v>
      </c>
      <c r="G102" s="425">
        <f t="shared" si="10"/>
        <v>100</v>
      </c>
    </row>
    <row r="103" spans="1:7" ht="14.1" customHeight="1">
      <c r="A103" s="165"/>
      <c r="B103" s="166"/>
      <c r="C103" s="235" t="s">
        <v>272</v>
      </c>
      <c r="D103" s="109"/>
      <c r="E103" s="562">
        <v>181.22</v>
      </c>
      <c r="F103" s="562">
        <v>0</v>
      </c>
      <c r="G103" s="425">
        <f t="shared" si="10"/>
        <v>0</v>
      </c>
    </row>
    <row r="104" spans="1:7" ht="14.1" customHeight="1">
      <c r="A104" s="165"/>
      <c r="B104" s="166"/>
      <c r="C104" s="237" t="s">
        <v>301</v>
      </c>
      <c r="D104" s="109"/>
      <c r="E104" s="562">
        <v>93.662999999999997</v>
      </c>
      <c r="F104" s="562">
        <v>97</v>
      </c>
      <c r="G104" s="425">
        <f t="shared" si="10"/>
        <v>103.56277291993636</v>
      </c>
    </row>
    <row r="105" spans="1:7" ht="14.1" customHeight="1">
      <c r="A105" s="480"/>
      <c r="B105" s="481"/>
      <c r="C105" s="237" t="s">
        <v>299</v>
      </c>
      <c r="D105" s="482"/>
      <c r="E105" s="562">
        <v>203.5</v>
      </c>
      <c r="F105" s="562">
        <v>553</v>
      </c>
      <c r="G105" s="483">
        <f t="shared" ref="G105" si="11">(F105/E105)*100</f>
        <v>271.74447174447175</v>
      </c>
    </row>
    <row r="106" spans="1:7" ht="14.1" customHeight="1">
      <c r="A106" s="480"/>
      <c r="B106" s="481"/>
      <c r="C106" s="237" t="s">
        <v>358</v>
      </c>
      <c r="D106" s="482"/>
      <c r="E106" s="562">
        <v>0</v>
      </c>
      <c r="F106" s="562">
        <v>1000</v>
      </c>
      <c r="G106" s="483">
        <v>0</v>
      </c>
    </row>
    <row r="107" spans="1:7" ht="14.1" customHeight="1">
      <c r="A107" s="480"/>
      <c r="B107" s="481"/>
      <c r="C107" s="237" t="s">
        <v>359</v>
      </c>
      <c r="D107" s="482"/>
      <c r="E107" s="562">
        <v>0</v>
      </c>
      <c r="F107" s="562">
        <v>7260</v>
      </c>
      <c r="G107" s="483">
        <v>0</v>
      </c>
    </row>
    <row r="108" spans="1:7" ht="14.1" customHeight="1">
      <c r="A108" s="165"/>
      <c r="B108" s="166" t="s">
        <v>85</v>
      </c>
      <c r="C108" s="120" t="s">
        <v>86</v>
      </c>
      <c r="D108" s="109" t="s">
        <v>76</v>
      </c>
      <c r="E108" s="563">
        <v>3548</v>
      </c>
      <c r="F108" s="563">
        <v>3359</v>
      </c>
      <c r="G108" s="425">
        <f t="shared" si="10"/>
        <v>94.673055242390078</v>
      </c>
    </row>
    <row r="109" spans="1:7" ht="14.1" customHeight="1">
      <c r="A109" s="165"/>
      <c r="B109" s="166"/>
      <c r="C109" s="235" t="s">
        <v>295</v>
      </c>
      <c r="D109" s="109"/>
      <c r="E109" s="562">
        <v>1553</v>
      </c>
      <c r="F109" s="562">
        <v>1553</v>
      </c>
      <c r="G109" s="425">
        <f t="shared" si="10"/>
        <v>100</v>
      </c>
    </row>
    <row r="110" spans="1:7" ht="14.1" customHeight="1">
      <c r="A110" s="165"/>
      <c r="B110" s="166"/>
      <c r="C110" s="237" t="s">
        <v>301</v>
      </c>
      <c r="D110" s="109"/>
      <c r="E110" s="562">
        <v>41.628</v>
      </c>
      <c r="F110" s="562">
        <v>45</v>
      </c>
      <c r="G110" s="425">
        <f t="shared" si="10"/>
        <v>108.10031709426349</v>
      </c>
    </row>
    <row r="111" spans="1:7" ht="14.1" customHeight="1">
      <c r="A111" s="165"/>
      <c r="B111" s="166"/>
      <c r="C111" s="237" t="s">
        <v>299</v>
      </c>
      <c r="D111" s="109"/>
      <c r="E111" s="562">
        <v>574</v>
      </c>
      <c r="F111" s="562">
        <v>789</v>
      </c>
      <c r="G111" s="425">
        <v>0</v>
      </c>
    </row>
    <row r="112" spans="1:7" ht="14.1" customHeight="1">
      <c r="A112" s="165"/>
      <c r="B112" s="166" t="s">
        <v>87</v>
      </c>
      <c r="C112" s="120" t="s">
        <v>234</v>
      </c>
      <c r="D112" s="109" t="s">
        <v>76</v>
      </c>
      <c r="E112" s="561">
        <v>6395</v>
      </c>
      <c r="F112" s="561">
        <v>5408</v>
      </c>
      <c r="G112" s="425">
        <f t="shared" si="10"/>
        <v>84.566067240031273</v>
      </c>
    </row>
    <row r="113" spans="1:7" ht="14.1" customHeight="1">
      <c r="A113" s="165"/>
      <c r="B113" s="166"/>
      <c r="C113" s="235" t="s">
        <v>295</v>
      </c>
      <c r="D113" s="109"/>
      <c r="E113" s="562">
        <v>2301</v>
      </c>
      <c r="F113" s="562">
        <v>2301</v>
      </c>
      <c r="G113" s="425">
        <f t="shared" si="10"/>
        <v>100</v>
      </c>
    </row>
    <row r="114" spans="1:7" ht="14.1" customHeight="1">
      <c r="A114" s="165"/>
      <c r="B114" s="166"/>
      <c r="C114" s="237" t="s">
        <v>301</v>
      </c>
      <c r="D114" s="109"/>
      <c r="E114" s="562">
        <v>86.724999999999994</v>
      </c>
      <c r="F114" s="562">
        <v>87</v>
      </c>
      <c r="G114" s="425">
        <f t="shared" si="10"/>
        <v>100.31709426347651</v>
      </c>
    </row>
    <row r="115" spans="1:7" ht="14.1" customHeight="1" thickBot="1">
      <c r="A115" s="272"/>
      <c r="B115" s="273"/>
      <c r="C115" s="274" t="s">
        <v>299</v>
      </c>
      <c r="D115" s="275"/>
      <c r="E115" s="564">
        <v>373</v>
      </c>
      <c r="F115" s="564">
        <v>453</v>
      </c>
      <c r="G115" s="422">
        <f t="shared" si="10"/>
        <v>121.44772117962465</v>
      </c>
    </row>
    <row r="116" spans="1:7" ht="12.95" customHeight="1">
      <c r="A116" s="276"/>
      <c r="B116" s="277"/>
      <c r="C116" s="278"/>
      <c r="D116" s="224"/>
      <c r="E116" s="343"/>
      <c r="F116" s="343"/>
      <c r="G116" s="424"/>
    </row>
    <row r="117" spans="1:7" ht="12.95" customHeight="1">
      <c r="A117" s="276"/>
      <c r="B117" s="277"/>
      <c r="C117" s="278"/>
      <c r="D117" s="224"/>
      <c r="E117" s="343"/>
      <c r="F117" s="343"/>
      <c r="G117" s="424"/>
    </row>
    <row r="118" spans="1:7" ht="12.95" customHeight="1">
      <c r="A118" s="276"/>
      <c r="B118" s="277"/>
      <c r="C118" s="278"/>
      <c r="D118" s="224"/>
      <c r="E118" s="343"/>
      <c r="F118" s="343"/>
      <c r="G118" s="424"/>
    </row>
    <row r="119" spans="1:7" ht="12.95" customHeight="1" thickBot="1">
      <c r="A119" s="387"/>
      <c r="B119" s="387"/>
      <c r="C119" s="278"/>
      <c r="D119" s="224"/>
      <c r="E119" s="423"/>
      <c r="F119" s="423"/>
      <c r="G119" s="271" t="s">
        <v>373</v>
      </c>
    </row>
    <row r="120" spans="1:7" ht="12.95" customHeight="1">
      <c r="A120" s="18" t="s">
        <v>1</v>
      </c>
      <c r="B120" s="19" t="s">
        <v>2</v>
      </c>
      <c r="C120" s="20" t="s">
        <v>3</v>
      </c>
      <c r="D120" s="21"/>
      <c r="E120" s="54" t="s">
        <v>4</v>
      </c>
      <c r="F120" s="54" t="s">
        <v>244</v>
      </c>
      <c r="G120" s="240"/>
    </row>
    <row r="121" spans="1:7" ht="12.95" customHeight="1">
      <c r="A121" s="22" t="s">
        <v>5</v>
      </c>
      <c r="B121" s="23" t="s">
        <v>6</v>
      </c>
      <c r="C121" s="24" t="s">
        <v>7</v>
      </c>
      <c r="D121" s="25" t="s">
        <v>8</v>
      </c>
      <c r="E121" s="57" t="s">
        <v>289</v>
      </c>
      <c r="F121" s="57" t="s">
        <v>230</v>
      </c>
      <c r="G121" s="241" t="s">
        <v>349</v>
      </c>
    </row>
    <row r="122" spans="1:7" ht="12.95" customHeight="1" thickBot="1">
      <c r="A122" s="26" t="s">
        <v>9</v>
      </c>
      <c r="B122" s="27" t="s">
        <v>10</v>
      </c>
      <c r="C122" s="28"/>
      <c r="D122" s="29"/>
      <c r="E122" s="60" t="s">
        <v>320</v>
      </c>
      <c r="F122" s="60" t="s">
        <v>348</v>
      </c>
      <c r="G122" s="242" t="s">
        <v>245</v>
      </c>
    </row>
    <row r="123" spans="1:7" ht="14.1" customHeight="1">
      <c r="A123" s="386"/>
      <c r="B123" s="565" t="s">
        <v>88</v>
      </c>
      <c r="C123" s="202" t="s">
        <v>89</v>
      </c>
      <c r="D123" s="566" t="s">
        <v>76</v>
      </c>
      <c r="E123" s="563">
        <v>6104</v>
      </c>
      <c r="F123" s="563">
        <v>5463</v>
      </c>
      <c r="G123" s="425">
        <f t="shared" ref="G123:G192" si="12">(F123/E123)*100</f>
        <v>89.49868938401049</v>
      </c>
    </row>
    <row r="124" spans="1:7" ht="14.1" customHeight="1">
      <c r="A124" s="165"/>
      <c r="B124" s="166"/>
      <c r="C124" s="235" t="s">
        <v>295</v>
      </c>
      <c r="D124" s="109"/>
      <c r="E124" s="562">
        <v>2022</v>
      </c>
      <c r="F124" s="562">
        <v>2322</v>
      </c>
      <c r="G124" s="425">
        <f t="shared" si="12"/>
        <v>114.83679525222553</v>
      </c>
    </row>
    <row r="125" spans="1:7" ht="14.1" customHeight="1">
      <c r="A125" s="165"/>
      <c r="B125" s="166"/>
      <c r="C125" s="237" t="s">
        <v>301</v>
      </c>
      <c r="D125" s="109"/>
      <c r="E125" s="562">
        <v>93.662999999999997</v>
      </c>
      <c r="F125" s="562">
        <v>94</v>
      </c>
      <c r="G125" s="425">
        <f t="shared" si="12"/>
        <v>100.35980056158782</v>
      </c>
    </row>
    <row r="126" spans="1:7" ht="14.1" customHeight="1">
      <c r="A126" s="165"/>
      <c r="B126" s="166"/>
      <c r="C126" s="237" t="s">
        <v>299</v>
      </c>
      <c r="D126" s="109"/>
      <c r="E126" s="562">
        <v>255</v>
      </c>
      <c r="F126" s="562">
        <v>370</v>
      </c>
      <c r="G126" s="425">
        <f t="shared" si="12"/>
        <v>145.09803921568627</v>
      </c>
    </row>
    <row r="127" spans="1:7" ht="14.1" customHeight="1">
      <c r="A127" s="165"/>
      <c r="B127" s="166" t="s">
        <v>90</v>
      </c>
      <c r="C127" s="120" t="s">
        <v>91</v>
      </c>
      <c r="D127" s="109" t="s">
        <v>76</v>
      </c>
      <c r="E127" s="561">
        <v>7179</v>
      </c>
      <c r="F127" s="561">
        <v>6518</v>
      </c>
      <c r="G127" s="425">
        <f t="shared" si="12"/>
        <v>90.792589497144448</v>
      </c>
    </row>
    <row r="128" spans="1:7" ht="14.1" customHeight="1">
      <c r="A128" s="165"/>
      <c r="B128" s="166"/>
      <c r="C128" s="235" t="s">
        <v>295</v>
      </c>
      <c r="D128" s="109"/>
      <c r="E128" s="562">
        <v>2564</v>
      </c>
      <c r="F128" s="562">
        <v>2564</v>
      </c>
      <c r="G128" s="425">
        <f t="shared" si="12"/>
        <v>100</v>
      </c>
    </row>
    <row r="129" spans="1:7" ht="14.1" customHeight="1">
      <c r="A129" s="165"/>
      <c r="B129" s="166"/>
      <c r="C129" s="237" t="s">
        <v>301</v>
      </c>
      <c r="D129" s="109"/>
      <c r="E129" s="562">
        <v>62.442</v>
      </c>
      <c r="F129" s="562">
        <v>66</v>
      </c>
      <c r="G129" s="425">
        <f t="shared" si="12"/>
        <v>105.69808782550207</v>
      </c>
    </row>
    <row r="130" spans="1:7" ht="14.1" customHeight="1">
      <c r="A130" s="165"/>
      <c r="B130" s="166"/>
      <c r="C130" s="237" t="s">
        <v>299</v>
      </c>
      <c r="D130" s="109"/>
      <c r="E130" s="562">
        <v>1780.6</v>
      </c>
      <c r="F130" s="562">
        <v>1851</v>
      </c>
      <c r="G130" s="425">
        <f t="shared" si="12"/>
        <v>103.95372346400092</v>
      </c>
    </row>
    <row r="131" spans="1:7" ht="14.1" customHeight="1">
      <c r="A131" s="165"/>
      <c r="B131" s="166" t="s">
        <v>92</v>
      </c>
      <c r="C131" s="120" t="s">
        <v>93</v>
      </c>
      <c r="D131" s="109" t="s">
        <v>76</v>
      </c>
      <c r="E131" s="561">
        <v>4271</v>
      </c>
      <c r="F131" s="561">
        <v>4698</v>
      </c>
      <c r="G131" s="425">
        <f t="shared" si="12"/>
        <v>109.99765862795599</v>
      </c>
    </row>
    <row r="132" spans="1:7" ht="14.1" customHeight="1">
      <c r="A132" s="165"/>
      <c r="B132" s="166"/>
      <c r="C132" s="235" t="s">
        <v>295</v>
      </c>
      <c r="D132" s="109"/>
      <c r="E132" s="562">
        <v>1736</v>
      </c>
      <c r="F132" s="562">
        <v>2436</v>
      </c>
      <c r="G132" s="425">
        <f t="shared" si="12"/>
        <v>140.32258064516131</v>
      </c>
    </row>
    <row r="133" spans="1:7" ht="14.1" customHeight="1">
      <c r="A133" s="165"/>
      <c r="B133" s="166"/>
      <c r="C133" s="237" t="s">
        <v>301</v>
      </c>
      <c r="D133" s="109"/>
      <c r="E133" s="562">
        <v>55.503999999999998</v>
      </c>
      <c r="F133" s="562">
        <v>55</v>
      </c>
      <c r="G133" s="425">
        <f t="shared" si="12"/>
        <v>99.091957336408186</v>
      </c>
    </row>
    <row r="134" spans="1:7" ht="14.1" customHeight="1">
      <c r="A134" s="165"/>
      <c r="B134" s="166"/>
      <c r="C134" s="237" t="s">
        <v>299</v>
      </c>
      <c r="D134" s="109"/>
      <c r="E134" s="562">
        <v>404.2</v>
      </c>
      <c r="F134" s="562">
        <v>585</v>
      </c>
      <c r="G134" s="425">
        <f t="shared" si="12"/>
        <v>144.73033151904997</v>
      </c>
    </row>
    <row r="135" spans="1:7" ht="14.1" customHeight="1">
      <c r="A135" s="165"/>
      <c r="B135" s="166" t="s">
        <v>94</v>
      </c>
      <c r="C135" s="120" t="s">
        <v>95</v>
      </c>
      <c r="D135" s="109" t="s">
        <v>76</v>
      </c>
      <c r="E135" s="561">
        <v>6708</v>
      </c>
      <c r="F135" s="561">
        <v>6822</v>
      </c>
      <c r="G135" s="425">
        <f t="shared" si="12"/>
        <v>101.6994633273703</v>
      </c>
    </row>
    <row r="136" spans="1:7" ht="14.1" customHeight="1">
      <c r="A136" s="165"/>
      <c r="B136" s="166"/>
      <c r="C136" s="235" t="s">
        <v>295</v>
      </c>
      <c r="D136" s="109"/>
      <c r="E136" s="562">
        <v>2659</v>
      </c>
      <c r="F136" s="562">
        <v>2839</v>
      </c>
      <c r="G136" s="425">
        <f t="shared" si="12"/>
        <v>106.76946220383603</v>
      </c>
    </row>
    <row r="137" spans="1:7" ht="14.1" customHeight="1">
      <c r="A137" s="165"/>
      <c r="B137" s="166"/>
      <c r="C137" s="235" t="s">
        <v>272</v>
      </c>
      <c r="D137" s="109"/>
      <c r="E137" s="562">
        <v>29.274999999999999</v>
      </c>
      <c r="F137" s="562">
        <v>0</v>
      </c>
      <c r="G137" s="425">
        <f t="shared" si="12"/>
        <v>0</v>
      </c>
    </row>
    <row r="138" spans="1:7" ht="14.1" customHeight="1">
      <c r="A138" s="165"/>
      <c r="B138" s="166"/>
      <c r="C138" s="237" t="s">
        <v>301</v>
      </c>
      <c r="D138" s="109"/>
      <c r="E138" s="562">
        <v>93.662999999999997</v>
      </c>
      <c r="F138" s="562">
        <v>101</v>
      </c>
      <c r="G138" s="425">
        <f t="shared" si="12"/>
        <v>107.83340273106776</v>
      </c>
    </row>
    <row r="139" spans="1:7" ht="14.1" customHeight="1">
      <c r="A139" s="165"/>
      <c r="B139" s="166"/>
      <c r="C139" s="237" t="s">
        <v>277</v>
      </c>
      <c r="D139" s="109"/>
      <c r="E139" s="562">
        <v>300</v>
      </c>
      <c r="F139" s="562">
        <v>300</v>
      </c>
      <c r="G139" s="425">
        <f t="shared" si="12"/>
        <v>100</v>
      </c>
    </row>
    <row r="140" spans="1:7" ht="14.1" customHeight="1">
      <c r="A140" s="165"/>
      <c r="B140" s="166"/>
      <c r="C140" s="237" t="s">
        <v>335</v>
      </c>
      <c r="D140" s="109"/>
      <c r="E140" s="562">
        <v>1500</v>
      </c>
      <c r="F140" s="562">
        <v>0</v>
      </c>
      <c r="G140" s="425">
        <v>0</v>
      </c>
    </row>
    <row r="141" spans="1:7" ht="14.1" customHeight="1">
      <c r="A141" s="165"/>
      <c r="B141" s="166"/>
      <c r="C141" s="237" t="s">
        <v>300</v>
      </c>
      <c r="D141" s="109"/>
      <c r="E141" s="562">
        <v>126.7</v>
      </c>
      <c r="F141" s="562">
        <v>738</v>
      </c>
      <c r="G141" s="425">
        <v>0</v>
      </c>
    </row>
    <row r="142" spans="1:7" ht="14.1" customHeight="1">
      <c r="A142" s="165"/>
      <c r="B142" s="166" t="s">
        <v>96</v>
      </c>
      <c r="C142" s="120" t="s">
        <v>97</v>
      </c>
      <c r="D142" s="109" t="s">
        <v>76</v>
      </c>
      <c r="E142" s="561">
        <v>7052</v>
      </c>
      <c r="F142" s="561">
        <v>6732</v>
      </c>
      <c r="G142" s="425">
        <f t="shared" si="12"/>
        <v>95.462280204197398</v>
      </c>
    </row>
    <row r="143" spans="1:7" ht="14.1" customHeight="1">
      <c r="A143" s="165"/>
      <c r="B143" s="166"/>
      <c r="C143" s="235" t="s">
        <v>295</v>
      </c>
      <c r="D143" s="109"/>
      <c r="E143" s="562">
        <v>1790</v>
      </c>
      <c r="F143" s="562">
        <v>1790</v>
      </c>
      <c r="G143" s="425">
        <f t="shared" si="12"/>
        <v>100</v>
      </c>
    </row>
    <row r="144" spans="1:7" ht="14.1" customHeight="1">
      <c r="A144" s="165"/>
      <c r="B144" s="166"/>
      <c r="C144" s="237" t="s">
        <v>301</v>
      </c>
      <c r="D144" s="109"/>
      <c r="E144" s="562">
        <v>79.787000000000006</v>
      </c>
      <c r="F144" s="562">
        <v>83</v>
      </c>
      <c r="G144" s="425">
        <f t="shared" si="12"/>
        <v>104.02697181245064</v>
      </c>
    </row>
    <row r="145" spans="1:7" ht="14.1" customHeight="1">
      <c r="A145" s="165"/>
      <c r="B145" s="166"/>
      <c r="C145" s="237" t="s">
        <v>299</v>
      </c>
      <c r="D145" s="109"/>
      <c r="E145" s="562">
        <v>2548.5</v>
      </c>
      <c r="F145" s="562">
        <v>2856</v>
      </c>
      <c r="G145" s="425">
        <f t="shared" si="12"/>
        <v>112.06592113007652</v>
      </c>
    </row>
    <row r="146" spans="1:7" ht="14.1" customHeight="1">
      <c r="A146" s="165"/>
      <c r="B146" s="166" t="s">
        <v>98</v>
      </c>
      <c r="C146" s="120" t="s">
        <v>99</v>
      </c>
      <c r="D146" s="109" t="s">
        <v>76</v>
      </c>
      <c r="E146" s="561">
        <v>10312</v>
      </c>
      <c r="F146" s="561">
        <v>9211</v>
      </c>
      <c r="G146" s="425">
        <f t="shared" si="12"/>
        <v>89.323118696664082</v>
      </c>
    </row>
    <row r="147" spans="1:7" ht="14.1" customHeight="1">
      <c r="A147" s="165"/>
      <c r="B147" s="166"/>
      <c r="C147" s="235" t="s">
        <v>295</v>
      </c>
      <c r="D147" s="109"/>
      <c r="E147" s="562">
        <v>3670</v>
      </c>
      <c r="F147" s="562">
        <v>3681</v>
      </c>
      <c r="G147" s="425">
        <f t="shared" si="12"/>
        <v>100.29972752043597</v>
      </c>
    </row>
    <row r="148" spans="1:7" ht="14.1" customHeight="1">
      <c r="A148" s="165"/>
      <c r="B148" s="166"/>
      <c r="C148" s="237" t="s">
        <v>301</v>
      </c>
      <c r="D148" s="109"/>
      <c r="E148" s="562">
        <v>86.724999999999994</v>
      </c>
      <c r="F148" s="562">
        <v>90</v>
      </c>
      <c r="G148" s="425">
        <f t="shared" si="12"/>
        <v>103.77630441049294</v>
      </c>
    </row>
    <row r="149" spans="1:7" ht="14.1" customHeight="1">
      <c r="A149" s="165"/>
      <c r="B149" s="166"/>
      <c r="C149" s="237" t="s">
        <v>299</v>
      </c>
      <c r="D149" s="109"/>
      <c r="E149" s="562">
        <v>2626.7</v>
      </c>
      <c r="F149" s="562">
        <v>2634</v>
      </c>
      <c r="G149" s="425">
        <f t="shared" si="12"/>
        <v>100.27791525488257</v>
      </c>
    </row>
    <row r="150" spans="1:7" ht="14.1" customHeight="1">
      <c r="A150" s="165"/>
      <c r="B150" s="166" t="s">
        <v>100</v>
      </c>
      <c r="C150" s="120" t="s">
        <v>101</v>
      </c>
      <c r="D150" s="109" t="s">
        <v>76</v>
      </c>
      <c r="E150" s="561">
        <v>8516</v>
      </c>
      <c r="F150" s="561">
        <v>7584</v>
      </c>
      <c r="G150" s="425">
        <f t="shared" si="12"/>
        <v>89.05589478628464</v>
      </c>
    </row>
    <row r="151" spans="1:7" ht="14.1" customHeight="1">
      <c r="A151" s="165"/>
      <c r="B151" s="166"/>
      <c r="C151" s="235" t="s">
        <v>295</v>
      </c>
      <c r="D151" s="109"/>
      <c r="E151" s="562">
        <v>3500</v>
      </c>
      <c r="F151" s="562">
        <v>3500</v>
      </c>
      <c r="G151" s="425">
        <f t="shared" si="12"/>
        <v>100</v>
      </c>
    </row>
    <row r="152" spans="1:7" ht="14.1" customHeight="1">
      <c r="A152" s="165"/>
      <c r="B152" s="166"/>
      <c r="C152" s="235" t="s">
        <v>272</v>
      </c>
      <c r="D152" s="109"/>
      <c r="E152" s="562">
        <v>129.977</v>
      </c>
      <c r="F152" s="562">
        <v>0</v>
      </c>
      <c r="G152" s="425">
        <f t="shared" si="12"/>
        <v>0</v>
      </c>
    </row>
    <row r="153" spans="1:7" ht="14.1" customHeight="1">
      <c r="A153" s="165"/>
      <c r="B153" s="166"/>
      <c r="C153" s="237" t="s">
        <v>301</v>
      </c>
      <c r="D153" s="109"/>
      <c r="E153" s="562">
        <v>121.41500000000001</v>
      </c>
      <c r="F153" s="562">
        <v>114</v>
      </c>
      <c r="G153" s="425">
        <f t="shared" si="12"/>
        <v>93.892846847588842</v>
      </c>
    </row>
    <row r="154" spans="1:7" ht="14.1" customHeight="1">
      <c r="A154" s="165"/>
      <c r="B154" s="166"/>
      <c r="C154" s="237" t="s">
        <v>299</v>
      </c>
      <c r="D154" s="109"/>
      <c r="E154" s="562">
        <v>147.69999999999999</v>
      </c>
      <c r="F154" s="562">
        <v>619</v>
      </c>
      <c r="G154" s="425">
        <f t="shared" si="12"/>
        <v>419.09275558564661</v>
      </c>
    </row>
    <row r="155" spans="1:7" ht="14.1" customHeight="1">
      <c r="A155" s="165"/>
      <c r="B155" s="166" t="s">
        <v>102</v>
      </c>
      <c r="C155" s="120" t="s">
        <v>103</v>
      </c>
      <c r="D155" s="109" t="s">
        <v>76</v>
      </c>
      <c r="E155" s="563">
        <v>8689</v>
      </c>
      <c r="F155" s="563">
        <v>8233</v>
      </c>
      <c r="G155" s="425">
        <f t="shared" si="12"/>
        <v>94.751985268730579</v>
      </c>
    </row>
    <row r="156" spans="1:7" ht="14.1" customHeight="1">
      <c r="A156" s="165"/>
      <c r="B156" s="166"/>
      <c r="C156" s="235" t="s">
        <v>295</v>
      </c>
      <c r="D156" s="109"/>
      <c r="E156" s="562">
        <v>3736</v>
      </c>
      <c r="F156" s="562">
        <v>3736</v>
      </c>
      <c r="G156" s="425">
        <f t="shared" si="12"/>
        <v>100</v>
      </c>
    </row>
    <row r="157" spans="1:7" ht="14.1" customHeight="1">
      <c r="A157" s="165"/>
      <c r="B157" s="166"/>
      <c r="C157" s="235" t="s">
        <v>272</v>
      </c>
      <c r="D157" s="109"/>
      <c r="E157" s="562">
        <v>80.988</v>
      </c>
      <c r="F157" s="562">
        <v>0</v>
      </c>
      <c r="G157" s="425">
        <f t="shared" si="12"/>
        <v>0</v>
      </c>
    </row>
    <row r="158" spans="1:7" ht="14.1" customHeight="1">
      <c r="A158" s="165"/>
      <c r="B158" s="166"/>
      <c r="C158" s="237" t="s">
        <v>301</v>
      </c>
      <c r="D158" s="109"/>
      <c r="E158" s="562">
        <v>117.946</v>
      </c>
      <c r="F158" s="562">
        <v>125</v>
      </c>
      <c r="G158" s="425">
        <f t="shared" si="12"/>
        <v>105.98070303359164</v>
      </c>
    </row>
    <row r="159" spans="1:7" ht="14.1" customHeight="1" thickBot="1">
      <c r="A159" s="272"/>
      <c r="B159" s="273"/>
      <c r="C159" s="274" t="s">
        <v>299</v>
      </c>
      <c r="D159" s="275"/>
      <c r="E159" s="564">
        <v>400</v>
      </c>
      <c r="F159" s="564">
        <v>748</v>
      </c>
      <c r="G159" s="452">
        <f t="shared" si="12"/>
        <v>187</v>
      </c>
    </row>
    <row r="160" spans="1:7" ht="14.1" customHeight="1">
      <c r="A160" s="276"/>
      <c r="B160" s="277"/>
      <c r="C160" s="278"/>
      <c r="D160" s="224"/>
      <c r="E160" s="279"/>
      <c r="F160" s="343"/>
      <c r="G160" s="424"/>
    </row>
    <row r="161" spans="1:7" ht="12.95" customHeight="1">
      <c r="A161" s="276"/>
      <c r="B161" s="277"/>
      <c r="C161" s="278"/>
      <c r="D161" s="224"/>
      <c r="E161" s="279"/>
      <c r="F161" s="343"/>
      <c r="G161" s="424"/>
    </row>
    <row r="162" spans="1:7" ht="12.95" customHeight="1">
      <c r="A162" s="276"/>
      <c r="B162" s="277"/>
      <c r="C162" s="278"/>
      <c r="D162" s="224"/>
      <c r="E162" s="279"/>
      <c r="F162" s="343"/>
      <c r="G162" s="424"/>
    </row>
    <row r="163" spans="1:7" ht="12.95" customHeight="1">
      <c r="A163" s="276"/>
      <c r="B163" s="277"/>
      <c r="C163" s="278"/>
      <c r="D163" s="224"/>
      <c r="E163" s="279"/>
      <c r="F163" s="343"/>
      <c r="G163" s="424"/>
    </row>
    <row r="164" spans="1:7" ht="12.95" customHeight="1">
      <c r="A164" s="276"/>
      <c r="B164" s="277"/>
      <c r="C164" s="278"/>
      <c r="D164" s="224"/>
      <c r="E164" s="279"/>
      <c r="F164" s="343"/>
      <c r="G164" s="424"/>
    </row>
    <row r="165" spans="1:7" ht="12.95" customHeight="1">
      <c r="A165" s="276"/>
      <c r="B165" s="277"/>
      <c r="C165" s="278"/>
      <c r="D165" s="224"/>
      <c r="E165" s="279"/>
      <c r="F165" s="343"/>
      <c r="G165" s="424"/>
    </row>
    <row r="166" spans="1:7" ht="12.95" customHeight="1">
      <c r="A166" s="276"/>
      <c r="B166" s="277"/>
      <c r="C166" s="278"/>
      <c r="D166" s="224"/>
      <c r="E166" s="279"/>
      <c r="F166" s="343"/>
      <c r="G166" s="424"/>
    </row>
    <row r="167" spans="1:7" ht="12.95" customHeight="1">
      <c r="A167" s="276"/>
      <c r="B167" s="277"/>
      <c r="C167" s="278"/>
      <c r="D167" s="224"/>
      <c r="E167" s="279"/>
      <c r="F167" s="343"/>
      <c r="G167" s="424"/>
    </row>
    <row r="168" spans="1:7" ht="12.95" customHeight="1">
      <c r="A168" s="276"/>
      <c r="B168" s="277"/>
      <c r="C168" s="278"/>
      <c r="D168" s="224"/>
      <c r="E168" s="279"/>
      <c r="F168" s="343"/>
      <c r="G168" s="424"/>
    </row>
    <row r="169" spans="1:7" ht="12.95" customHeight="1">
      <c r="A169" s="276"/>
      <c r="B169" s="277"/>
      <c r="C169" s="278"/>
      <c r="D169" s="224"/>
      <c r="E169" s="279"/>
      <c r="F169" s="343"/>
      <c r="G169" s="424"/>
    </row>
    <row r="170" spans="1:7" ht="12.95" customHeight="1">
      <c r="A170" s="276"/>
      <c r="B170" s="277"/>
      <c r="C170" s="278"/>
      <c r="D170" s="224"/>
      <c r="E170" s="279"/>
      <c r="F170" s="343"/>
      <c r="G170" s="424"/>
    </row>
    <row r="171" spans="1:7" ht="12.95" customHeight="1">
      <c r="A171" s="276"/>
      <c r="B171" s="277"/>
      <c r="C171" s="278"/>
      <c r="D171" s="224"/>
      <c r="E171" s="279"/>
      <c r="F171" s="343"/>
      <c r="G171" s="424"/>
    </row>
    <row r="172" spans="1:7" ht="12.95" customHeight="1">
      <c r="A172" s="276"/>
      <c r="B172" s="277"/>
      <c r="C172" s="278"/>
      <c r="D172" s="224"/>
      <c r="E172" s="279"/>
      <c r="F172" s="343"/>
      <c r="G172" s="424"/>
    </row>
    <row r="173" spans="1:7" ht="12.95" customHeight="1">
      <c r="A173" s="276"/>
      <c r="B173" s="277"/>
      <c r="C173" s="278"/>
      <c r="D173" s="224"/>
      <c r="E173" s="279"/>
      <c r="F173" s="343"/>
      <c r="G173" s="424"/>
    </row>
    <row r="174" spans="1:7" ht="12.95" customHeight="1">
      <c r="A174" s="276"/>
      <c r="B174" s="277"/>
      <c r="C174" s="278"/>
      <c r="D174" s="224"/>
      <c r="E174" s="279"/>
      <c r="F174" s="343"/>
      <c r="G174" s="424"/>
    </row>
    <row r="175" spans="1:7" ht="12.95" customHeight="1">
      <c r="A175" s="276"/>
      <c r="B175" s="277"/>
      <c r="C175" s="278"/>
      <c r="D175" s="224"/>
      <c r="E175" s="279"/>
      <c r="F175" s="343"/>
      <c r="G175" s="424"/>
    </row>
    <row r="176" spans="1:7" ht="12.95" customHeight="1">
      <c r="A176" s="276"/>
      <c r="B176" s="277"/>
      <c r="C176" s="278"/>
      <c r="D176" s="224"/>
      <c r="E176" s="279"/>
      <c r="F176" s="343"/>
      <c r="G176" s="424"/>
    </row>
    <row r="177" spans="1:7" ht="12.95" customHeight="1">
      <c r="A177" s="276"/>
      <c r="B177" s="277"/>
      <c r="C177" s="278"/>
      <c r="D177" s="224"/>
      <c r="E177" s="279"/>
      <c r="F177" s="343"/>
      <c r="G177" s="424"/>
    </row>
    <row r="178" spans="1:7" ht="12.95" customHeight="1">
      <c r="A178" s="276"/>
      <c r="B178" s="277"/>
      <c r="C178" s="278"/>
      <c r="D178" s="224"/>
      <c r="E178" s="279"/>
      <c r="F178" s="343"/>
      <c r="G178" s="424"/>
    </row>
    <row r="179" spans="1:7" ht="12.95" customHeight="1">
      <c r="A179" s="276"/>
      <c r="B179" s="277"/>
      <c r="C179" s="278"/>
      <c r="D179" s="224"/>
      <c r="E179" s="279"/>
      <c r="F179" s="343"/>
      <c r="G179" s="424"/>
    </row>
    <row r="180" spans="1:7" ht="12.75" customHeight="1">
      <c r="A180" s="276"/>
      <c r="B180" s="277"/>
      <c r="C180" s="278"/>
      <c r="D180" s="224"/>
      <c r="E180" s="279"/>
      <c r="F180" s="343"/>
      <c r="G180" s="424"/>
    </row>
    <row r="181" spans="1:7" ht="12.75" customHeight="1" thickBot="1">
      <c r="A181" s="276"/>
      <c r="B181" s="277"/>
      <c r="C181" s="278"/>
      <c r="D181" s="224"/>
      <c r="E181" s="224"/>
      <c r="F181" s="224"/>
      <c r="G181" s="290" t="s">
        <v>374</v>
      </c>
    </row>
    <row r="182" spans="1:7" ht="12.75" customHeight="1">
      <c r="A182" s="18" t="s">
        <v>1</v>
      </c>
      <c r="B182" s="19" t="s">
        <v>2</v>
      </c>
      <c r="C182" s="20" t="s">
        <v>3</v>
      </c>
      <c r="D182" s="21"/>
      <c r="E182" s="54" t="s">
        <v>4</v>
      </c>
      <c r="F182" s="54" t="s">
        <v>244</v>
      </c>
      <c r="G182" s="240"/>
    </row>
    <row r="183" spans="1:7" ht="12.75" customHeight="1">
      <c r="A183" s="22" t="s">
        <v>5</v>
      </c>
      <c r="B183" s="23" t="s">
        <v>6</v>
      </c>
      <c r="C183" s="24" t="s">
        <v>7</v>
      </c>
      <c r="D183" s="25" t="s">
        <v>8</v>
      </c>
      <c r="E183" s="57" t="s">
        <v>289</v>
      </c>
      <c r="F183" s="57" t="s">
        <v>230</v>
      </c>
      <c r="G183" s="241" t="s">
        <v>349</v>
      </c>
    </row>
    <row r="184" spans="1:7" ht="15" customHeight="1" thickBot="1">
      <c r="A184" s="26" t="s">
        <v>9</v>
      </c>
      <c r="B184" s="27" t="s">
        <v>10</v>
      </c>
      <c r="C184" s="28"/>
      <c r="D184" s="29"/>
      <c r="E184" s="60" t="s">
        <v>320</v>
      </c>
      <c r="F184" s="60" t="s">
        <v>348</v>
      </c>
      <c r="G184" s="242" t="s">
        <v>245</v>
      </c>
    </row>
    <row r="185" spans="1:7" ht="14.1" customHeight="1">
      <c r="A185" s="280"/>
      <c r="B185" s="281"/>
      <c r="C185" s="282" t="s">
        <v>104</v>
      </c>
      <c r="D185" s="283" t="s">
        <v>76</v>
      </c>
      <c r="E185" s="427"/>
      <c r="F185" s="427"/>
      <c r="G185" s="428"/>
    </row>
    <row r="186" spans="1:7" ht="14.1" customHeight="1">
      <c r="A186" s="394"/>
      <c r="B186" s="199"/>
      <c r="C186" s="395"/>
      <c r="D186" s="400" t="s">
        <v>105</v>
      </c>
      <c r="E186" s="547">
        <f>SUM(E187:E191)</f>
        <v>5850</v>
      </c>
      <c r="F186" s="547">
        <f>SUM(F187:F191)</f>
        <v>600</v>
      </c>
      <c r="G186" s="396">
        <f t="shared" si="12"/>
        <v>10.256410256410255</v>
      </c>
    </row>
    <row r="187" spans="1:7" ht="14.1" customHeight="1">
      <c r="A187" s="394"/>
      <c r="B187" s="199"/>
      <c r="C187" s="395"/>
      <c r="D187" s="400" t="s">
        <v>104</v>
      </c>
      <c r="E187" s="429">
        <v>1000</v>
      </c>
      <c r="F187" s="429">
        <v>300</v>
      </c>
      <c r="G187" s="542">
        <f t="shared" si="12"/>
        <v>30</v>
      </c>
    </row>
    <row r="188" spans="1:7" ht="14.1" customHeight="1">
      <c r="A188" s="394"/>
      <c r="B188" s="199"/>
      <c r="C188" s="395"/>
      <c r="D188" s="400" t="s">
        <v>331</v>
      </c>
      <c r="E188" s="429">
        <v>400</v>
      </c>
      <c r="F188" s="429">
        <v>100</v>
      </c>
      <c r="G188" s="542">
        <f t="shared" si="12"/>
        <v>25</v>
      </c>
    </row>
    <row r="189" spans="1:7" ht="14.1" customHeight="1">
      <c r="A189" s="394"/>
      <c r="B189" s="199"/>
      <c r="C189" s="395"/>
      <c r="D189" s="400" t="s">
        <v>332</v>
      </c>
      <c r="E189" s="429">
        <v>450</v>
      </c>
      <c r="F189" s="429">
        <v>0</v>
      </c>
      <c r="G189" s="542">
        <f t="shared" si="12"/>
        <v>0</v>
      </c>
    </row>
    <row r="190" spans="1:7" ht="14.1" customHeight="1">
      <c r="A190" s="394"/>
      <c r="B190" s="199"/>
      <c r="C190" s="200"/>
      <c r="D190" s="397" t="s">
        <v>330</v>
      </c>
      <c r="E190" s="429">
        <v>4000</v>
      </c>
      <c r="F190" s="429">
        <v>0</v>
      </c>
      <c r="G190" s="542">
        <f t="shared" si="12"/>
        <v>0</v>
      </c>
    </row>
    <row r="191" spans="1:7" ht="14.1" customHeight="1">
      <c r="A191" s="386"/>
      <c r="B191" s="193"/>
      <c r="C191" s="194"/>
      <c r="D191" s="545" t="s">
        <v>395</v>
      </c>
      <c r="E191" s="567">
        <v>0</v>
      </c>
      <c r="F191" s="568">
        <v>200</v>
      </c>
      <c r="G191" s="544">
        <v>0</v>
      </c>
    </row>
    <row r="192" spans="1:7" ht="14.1" customHeight="1">
      <c r="A192" s="394"/>
      <c r="B192" s="199"/>
      <c r="C192" s="254" t="s">
        <v>106</v>
      </c>
      <c r="D192" s="543" t="s">
        <v>107</v>
      </c>
      <c r="E192" s="603">
        <v>1800</v>
      </c>
      <c r="F192" s="603">
        <v>1800</v>
      </c>
      <c r="G192" s="600">
        <f t="shared" si="12"/>
        <v>100</v>
      </c>
    </row>
    <row r="193" spans="1:10" ht="14.1" customHeight="1">
      <c r="A193" s="195"/>
      <c r="B193" s="189"/>
      <c r="C193" s="197"/>
      <c r="D193" s="167" t="s">
        <v>108</v>
      </c>
      <c r="E193" s="604"/>
      <c r="F193" s="604"/>
      <c r="G193" s="601"/>
    </row>
    <row r="194" spans="1:10" ht="14.1" customHeight="1">
      <c r="A194" s="394"/>
      <c r="B194" s="199"/>
      <c r="C194" s="254" t="s">
        <v>336</v>
      </c>
      <c r="D194" s="191" t="s">
        <v>107</v>
      </c>
      <c r="E194" s="605">
        <v>450</v>
      </c>
      <c r="F194" s="605">
        <v>0</v>
      </c>
      <c r="G194" s="602">
        <v>0</v>
      </c>
    </row>
    <row r="195" spans="1:10" ht="14.1" customHeight="1">
      <c r="A195" s="195"/>
      <c r="B195" s="189"/>
      <c r="C195" s="197"/>
      <c r="D195" s="210" t="s">
        <v>121</v>
      </c>
      <c r="E195" s="606"/>
      <c r="F195" s="606"/>
      <c r="G195" s="601"/>
    </row>
    <row r="196" spans="1:10" ht="14.1" customHeight="1">
      <c r="A196" s="192"/>
      <c r="B196" s="188"/>
      <c r="C196" s="196" t="s">
        <v>337</v>
      </c>
      <c r="D196" s="441" t="s">
        <v>76</v>
      </c>
      <c r="E196" s="605">
        <v>55</v>
      </c>
      <c r="F196" s="605">
        <v>0</v>
      </c>
      <c r="G196" s="596">
        <v>0</v>
      </c>
    </row>
    <row r="197" spans="1:10" ht="14.1" customHeight="1">
      <c r="A197" s="195"/>
      <c r="B197" s="189"/>
      <c r="C197" s="197"/>
      <c r="D197" s="255" t="s">
        <v>287</v>
      </c>
      <c r="E197" s="607"/>
      <c r="F197" s="607"/>
      <c r="G197" s="597"/>
    </row>
    <row r="198" spans="1:10" ht="14.1" customHeight="1">
      <c r="A198" s="394"/>
      <c r="B198" s="199"/>
      <c r="C198" s="196" t="s">
        <v>341</v>
      </c>
      <c r="D198" s="441" t="s">
        <v>76</v>
      </c>
      <c r="E198" s="608">
        <v>1083</v>
      </c>
      <c r="F198" s="608">
        <v>0</v>
      </c>
      <c r="G198" s="596">
        <v>0</v>
      </c>
    </row>
    <row r="199" spans="1:10" ht="14.1" customHeight="1">
      <c r="A199" s="394"/>
      <c r="B199" s="199"/>
      <c r="C199" s="197"/>
      <c r="D199" s="340" t="s">
        <v>342</v>
      </c>
      <c r="E199" s="609"/>
      <c r="F199" s="609"/>
      <c r="G199" s="597"/>
    </row>
    <row r="200" spans="1:10" ht="14.1" customHeight="1">
      <c r="A200" s="183"/>
      <c r="B200" s="188" t="s">
        <v>109</v>
      </c>
      <c r="C200" s="190" t="s">
        <v>235</v>
      </c>
      <c r="D200" s="196" t="s">
        <v>236</v>
      </c>
      <c r="E200" s="326"/>
      <c r="F200" s="326"/>
      <c r="G200" s="602">
        <f>(F201/E201)*100</f>
        <v>94.433399602385677</v>
      </c>
    </row>
    <row r="201" spans="1:10" ht="14.1" customHeight="1">
      <c r="A201" s="198"/>
      <c r="B201" s="199"/>
      <c r="C201" s="200" t="s">
        <v>237</v>
      </c>
      <c r="D201" s="254" t="s">
        <v>238</v>
      </c>
      <c r="E201" s="356">
        <f>49000+1300</f>
        <v>50300</v>
      </c>
      <c r="F201" s="356">
        <v>47500</v>
      </c>
      <c r="G201" s="600"/>
      <c r="H201" s="569"/>
    </row>
    <row r="202" spans="1:10" ht="14.1" customHeight="1">
      <c r="A202" s="106"/>
      <c r="B202" s="193"/>
      <c r="C202" s="194"/>
      <c r="D202" s="255" t="s">
        <v>239</v>
      </c>
      <c r="E202" s="355"/>
      <c r="F202" s="355"/>
      <c r="G202" s="601"/>
    </row>
    <row r="203" spans="1:10" ht="14.1" customHeight="1">
      <c r="A203" s="147"/>
      <c r="B203" s="213"/>
      <c r="C203" s="209"/>
      <c r="D203" s="210"/>
      <c r="E203" s="256"/>
      <c r="F203" s="256"/>
      <c r="G203" s="244"/>
    </row>
    <row r="204" spans="1:10" ht="14.1" customHeight="1">
      <c r="A204" s="302" t="s">
        <v>252</v>
      </c>
      <c r="B204" s="598" t="s">
        <v>286</v>
      </c>
      <c r="C204" s="599"/>
      <c r="D204" s="303"/>
      <c r="E204" s="232">
        <f>SUM(E205:E206)</f>
        <v>0</v>
      </c>
      <c r="F204" s="232">
        <f>SUM(F205:F206)</f>
        <v>2</v>
      </c>
      <c r="G204" s="243">
        <v>0</v>
      </c>
    </row>
    <row r="205" spans="1:10" ht="14.1" customHeight="1">
      <c r="A205" s="302"/>
      <c r="B205" s="304"/>
      <c r="C205" s="194" t="s">
        <v>356</v>
      </c>
      <c r="D205" s="305" t="s">
        <v>251</v>
      </c>
      <c r="E205" s="361">
        <v>0</v>
      </c>
      <c r="F205" s="361">
        <v>1</v>
      </c>
      <c r="G205" s="244">
        <v>0</v>
      </c>
      <c r="H205" s="570"/>
      <c r="I205" s="570"/>
      <c r="J205" s="570"/>
    </row>
    <row r="206" spans="1:10" ht="14.1" customHeight="1" thickBot="1">
      <c r="A206" s="125"/>
      <c r="B206" s="306"/>
      <c r="C206" s="307" t="s">
        <v>357</v>
      </c>
      <c r="D206" s="308" t="s">
        <v>139</v>
      </c>
      <c r="E206" s="361">
        <v>0</v>
      </c>
      <c r="F206" s="361">
        <v>1</v>
      </c>
      <c r="G206" s="244">
        <v>0</v>
      </c>
      <c r="H206" s="570"/>
      <c r="I206" s="570"/>
      <c r="J206" s="570"/>
    </row>
    <row r="207" spans="1:10" ht="15" customHeight="1" thickBot="1">
      <c r="A207" s="546" t="s">
        <v>16</v>
      </c>
      <c r="B207" s="113"/>
      <c r="C207" s="113"/>
      <c r="D207" s="113"/>
      <c r="E207" s="116">
        <f>E8+E204</f>
        <v>192694.7</v>
      </c>
      <c r="F207" s="116">
        <f>F8+F204</f>
        <v>180730</v>
      </c>
      <c r="G207" s="253">
        <f t="shared" ref="G207" si="13">(F207/E207)*100</f>
        <v>93.790851538729385</v>
      </c>
    </row>
    <row r="208" spans="1:10" ht="15.75">
      <c r="A208" s="144"/>
      <c r="B208" s="144"/>
      <c r="C208" s="144"/>
      <c r="D208" s="144"/>
      <c r="E208" s="145"/>
    </row>
    <row r="209" spans="1:5" ht="15.75">
      <c r="A209" s="417"/>
      <c r="B209" s="417"/>
      <c r="C209" s="417"/>
      <c r="D209" s="417"/>
      <c r="E209" s="419"/>
    </row>
    <row r="210" spans="1:5" ht="15.75">
      <c r="A210" s="417"/>
      <c r="B210" s="417"/>
      <c r="C210" s="417"/>
      <c r="D210" s="417"/>
      <c r="E210" s="419"/>
    </row>
    <row r="211" spans="1:5" ht="15.75">
      <c r="A211" s="417"/>
      <c r="B211" s="417"/>
      <c r="C211" s="417"/>
      <c r="D211" s="417"/>
      <c r="E211" s="419"/>
    </row>
    <row r="212" spans="1:5" ht="15.75">
      <c r="A212" s="417"/>
      <c r="B212" s="417"/>
      <c r="C212" s="417"/>
      <c r="D212" s="417"/>
      <c r="E212" s="419"/>
    </row>
    <row r="213" spans="1:5" ht="15.75">
      <c r="A213" s="417"/>
      <c r="B213" s="417"/>
      <c r="C213" s="417"/>
      <c r="D213" s="417"/>
      <c r="E213" s="419"/>
    </row>
    <row r="214" spans="1:5" ht="15.75">
      <c r="A214" s="417"/>
      <c r="B214" s="417"/>
      <c r="C214" s="417"/>
      <c r="D214" s="417"/>
      <c r="E214" s="419"/>
    </row>
    <row r="215" spans="1:5" ht="15.75">
      <c r="A215" s="417"/>
      <c r="B215" s="417"/>
      <c r="C215" s="417"/>
      <c r="D215" s="417"/>
      <c r="E215" s="419"/>
    </row>
    <row r="216" spans="1:5" ht="15.75">
      <c r="A216" s="417"/>
      <c r="B216" s="417"/>
      <c r="C216" s="417"/>
      <c r="D216" s="417"/>
      <c r="E216" s="419"/>
    </row>
    <row r="217" spans="1:5" ht="15.75">
      <c r="A217" s="417"/>
      <c r="B217" s="417"/>
      <c r="C217" s="417"/>
      <c r="D217" s="417"/>
      <c r="E217" s="419"/>
    </row>
    <row r="218" spans="1:5" ht="15.75">
      <c r="A218" s="417"/>
      <c r="B218" s="417"/>
      <c r="C218" s="417"/>
      <c r="D218" s="417"/>
      <c r="E218" s="419"/>
    </row>
    <row r="219" spans="1:5" ht="15.75">
      <c r="A219" s="417"/>
      <c r="B219" s="417"/>
      <c r="C219" s="417"/>
      <c r="D219" s="417"/>
      <c r="E219" s="419"/>
    </row>
    <row r="220" spans="1:5" ht="15.75">
      <c r="A220" s="417"/>
      <c r="B220" s="417"/>
      <c r="C220" s="417"/>
      <c r="D220" s="417"/>
      <c r="E220" s="419"/>
    </row>
    <row r="221" spans="1:5" ht="15.75">
      <c r="A221" s="417"/>
      <c r="B221" s="417"/>
      <c r="C221" s="417"/>
      <c r="D221" s="417"/>
      <c r="E221" s="419"/>
    </row>
    <row r="222" spans="1:5" ht="15.75">
      <c r="A222" s="417"/>
      <c r="B222" s="417"/>
      <c r="C222" s="417"/>
      <c r="D222" s="417"/>
      <c r="E222" s="419"/>
    </row>
    <row r="223" spans="1:5" ht="15.75">
      <c r="A223" s="417"/>
      <c r="B223" s="417"/>
      <c r="C223" s="417"/>
      <c r="D223" s="417"/>
      <c r="E223" s="419"/>
    </row>
    <row r="224" spans="1:5" ht="15.75">
      <c r="A224" s="417"/>
      <c r="B224" s="417"/>
      <c r="C224" s="417"/>
      <c r="D224" s="417"/>
      <c r="E224" s="419"/>
    </row>
    <row r="225" spans="1:5" ht="15.75">
      <c r="A225" s="417"/>
      <c r="B225" s="417"/>
      <c r="C225" s="417"/>
      <c r="D225" s="417"/>
      <c r="E225" s="419"/>
    </row>
    <row r="226" spans="1:5" ht="15.75">
      <c r="A226" s="417"/>
      <c r="B226" s="417"/>
      <c r="C226" s="417"/>
      <c r="D226" s="417"/>
      <c r="E226" s="419"/>
    </row>
    <row r="227" spans="1:5" ht="15.75">
      <c r="A227" s="417"/>
      <c r="B227" s="417"/>
      <c r="C227" s="417"/>
      <c r="D227" s="417"/>
      <c r="E227" s="419"/>
    </row>
    <row r="228" spans="1:5" ht="15.75">
      <c r="A228" s="417"/>
      <c r="B228" s="417"/>
      <c r="C228" s="417"/>
      <c r="D228" s="417"/>
      <c r="E228" s="419"/>
    </row>
    <row r="229" spans="1:5" ht="15.75">
      <c r="A229" s="417"/>
      <c r="B229" s="417"/>
      <c r="C229" s="417"/>
      <c r="D229" s="417"/>
      <c r="E229" s="419"/>
    </row>
    <row r="230" spans="1:5" ht="15.75">
      <c r="A230" s="417"/>
      <c r="B230" s="417"/>
      <c r="C230" s="417"/>
      <c r="D230" s="417"/>
      <c r="E230" s="419"/>
    </row>
    <row r="231" spans="1:5" ht="15.75">
      <c r="A231" s="417"/>
      <c r="B231" s="417"/>
      <c r="C231" s="417"/>
      <c r="D231" s="417"/>
      <c r="E231" s="419"/>
    </row>
    <row r="232" spans="1:5" ht="15.75">
      <c r="A232" s="417"/>
      <c r="B232" s="417"/>
      <c r="C232" s="417"/>
      <c r="D232" s="417"/>
      <c r="E232" s="419"/>
    </row>
    <row r="233" spans="1:5" ht="15.75">
      <c r="A233" s="417"/>
      <c r="B233" s="417"/>
      <c r="C233" s="417"/>
      <c r="D233" s="417"/>
      <c r="E233" s="419"/>
    </row>
    <row r="234" spans="1:5" ht="15.75">
      <c r="A234" s="417"/>
      <c r="B234" s="417"/>
      <c r="C234" s="417"/>
      <c r="D234" s="417"/>
      <c r="E234" s="419"/>
    </row>
    <row r="235" spans="1:5" ht="15.75">
      <c r="A235" s="417"/>
      <c r="B235" s="417"/>
      <c r="C235" s="417"/>
      <c r="D235" s="417"/>
      <c r="E235" s="419"/>
    </row>
    <row r="236" spans="1:5" ht="15.75">
      <c r="A236" s="417"/>
      <c r="B236" s="417"/>
      <c r="C236" s="417"/>
      <c r="D236" s="417"/>
      <c r="E236" s="419"/>
    </row>
    <row r="237" spans="1:5" ht="15.75">
      <c r="A237" s="417"/>
      <c r="B237" s="417"/>
      <c r="C237" s="417"/>
      <c r="D237" s="417"/>
      <c r="E237" s="419"/>
    </row>
    <row r="238" spans="1:5" ht="15.75">
      <c r="A238" s="417"/>
      <c r="B238" s="417"/>
      <c r="C238" s="417"/>
      <c r="D238" s="417"/>
      <c r="E238" s="419"/>
    </row>
    <row r="239" spans="1:5" ht="15.75">
      <c r="A239" s="417"/>
      <c r="B239" s="417"/>
      <c r="C239" s="417"/>
      <c r="D239" s="417"/>
      <c r="E239" s="419"/>
    </row>
    <row r="240" spans="1:5">
      <c r="E240"/>
    </row>
    <row r="241" spans="5:5">
      <c r="E241"/>
    </row>
    <row r="242" spans="5:5">
      <c r="E242"/>
    </row>
    <row r="243" spans="5:5">
      <c r="E243"/>
    </row>
    <row r="244" spans="5:5">
      <c r="E244"/>
    </row>
    <row r="245" spans="5:5">
      <c r="E245"/>
    </row>
    <row r="246" spans="5:5">
      <c r="E246"/>
    </row>
    <row r="247" spans="5:5">
      <c r="E247"/>
    </row>
    <row r="248" spans="5:5">
      <c r="E248"/>
    </row>
    <row r="249" spans="5:5">
      <c r="E249"/>
    </row>
    <row r="250" spans="5:5">
      <c r="E250"/>
    </row>
    <row r="251" spans="5:5">
      <c r="E251"/>
    </row>
    <row r="252" spans="5:5">
      <c r="E252"/>
    </row>
    <row r="253" spans="5:5">
      <c r="E253"/>
    </row>
    <row r="254" spans="5:5">
      <c r="E254"/>
    </row>
    <row r="255" spans="5:5">
      <c r="E255"/>
    </row>
    <row r="256" spans="5:5">
      <c r="E256"/>
    </row>
    <row r="257" spans="5:5">
      <c r="E257"/>
    </row>
    <row r="258" spans="5:5">
      <c r="E258"/>
    </row>
    <row r="259" spans="5:5">
      <c r="E259"/>
    </row>
    <row r="260" spans="5:5">
      <c r="E260"/>
    </row>
    <row r="261" spans="5:5">
      <c r="E261"/>
    </row>
    <row r="262" spans="5:5">
      <c r="E262"/>
    </row>
    <row r="263" spans="5:5" ht="21.95" customHeight="1">
      <c r="E263"/>
    </row>
    <row r="264" spans="5:5" ht="21.95" customHeight="1">
      <c r="E264"/>
    </row>
    <row r="265" spans="5:5" ht="21.95" customHeight="1">
      <c r="E265"/>
    </row>
    <row r="266" spans="5:5" ht="21.95" customHeight="1">
      <c r="E266"/>
    </row>
    <row r="267" spans="5:5" ht="21.95" customHeight="1">
      <c r="E267"/>
    </row>
    <row r="268" spans="5:5" ht="21.95" customHeight="1">
      <c r="E268"/>
    </row>
    <row r="269" spans="5:5" ht="21.95" customHeight="1">
      <c r="E269"/>
    </row>
    <row r="270" spans="5:5" ht="21.95" customHeight="1">
      <c r="E270"/>
    </row>
    <row r="271" spans="5:5" ht="21.95" customHeight="1">
      <c r="E271"/>
    </row>
    <row r="272" spans="5:5" ht="21.95" customHeight="1">
      <c r="E272"/>
    </row>
    <row r="273" spans="5:5" ht="21.95" customHeight="1">
      <c r="E273"/>
    </row>
    <row r="274" spans="5:5" ht="21.95" customHeight="1">
      <c r="E274"/>
    </row>
    <row r="275" spans="5:5" ht="21.95" customHeight="1">
      <c r="E275"/>
    </row>
    <row r="276" spans="5:5" ht="21.95" customHeight="1">
      <c r="E276"/>
    </row>
    <row r="277" spans="5:5" ht="21.95" customHeight="1">
      <c r="E277"/>
    </row>
    <row r="278" spans="5:5" ht="21.95" customHeight="1">
      <c r="E278"/>
    </row>
    <row r="279" spans="5:5" ht="21.95" customHeight="1">
      <c r="E279"/>
    </row>
    <row r="280" spans="5:5" ht="21.95" customHeight="1">
      <c r="E280"/>
    </row>
    <row r="281" spans="5:5" ht="21.95" customHeight="1">
      <c r="E281"/>
    </row>
    <row r="282" spans="5:5" ht="21.95" customHeight="1">
      <c r="E282"/>
    </row>
    <row r="283" spans="5:5" ht="21.95" customHeight="1">
      <c r="E283"/>
    </row>
    <row r="284" spans="5:5" ht="21.95" customHeight="1">
      <c r="E284"/>
    </row>
    <row r="285" spans="5:5" ht="21.95" customHeight="1">
      <c r="E285"/>
    </row>
    <row r="286" spans="5:5" ht="21.95" customHeight="1">
      <c r="E286"/>
    </row>
    <row r="287" spans="5:5" ht="21.95" customHeight="1">
      <c r="E287"/>
    </row>
    <row r="288" spans="5:5" ht="21.95" customHeight="1">
      <c r="E288"/>
    </row>
    <row r="289" spans="5:5" ht="21.95" customHeight="1">
      <c r="E289"/>
    </row>
    <row r="290" spans="5:5" ht="27" customHeight="1">
      <c r="E290"/>
    </row>
    <row r="291" spans="5:5" ht="15" customHeight="1">
      <c r="E291"/>
    </row>
    <row r="292" spans="5:5" ht="15" customHeight="1">
      <c r="E292"/>
    </row>
    <row r="293" spans="5:5" ht="15" customHeight="1">
      <c r="E293"/>
    </row>
    <row r="294" spans="5:5">
      <c r="E294"/>
    </row>
    <row r="295" spans="5:5">
      <c r="E295"/>
    </row>
    <row r="296" spans="5:5">
      <c r="E296"/>
    </row>
    <row r="297" spans="5:5">
      <c r="E297"/>
    </row>
    <row r="298" spans="5:5">
      <c r="E298"/>
    </row>
    <row r="299" spans="5:5">
      <c r="E299"/>
    </row>
    <row r="300" spans="5:5">
      <c r="E300"/>
    </row>
    <row r="301" spans="5:5">
      <c r="E301"/>
    </row>
    <row r="302" spans="5:5">
      <c r="E302"/>
    </row>
    <row r="303" spans="5:5">
      <c r="E303"/>
    </row>
    <row r="304" spans="5:5">
      <c r="E304"/>
    </row>
    <row r="305" spans="5:5">
      <c r="E305"/>
    </row>
  </sheetData>
  <mergeCells count="14">
    <mergeCell ref="G198:G199"/>
    <mergeCell ref="B204:C204"/>
    <mergeCell ref="G192:G193"/>
    <mergeCell ref="G200:G202"/>
    <mergeCell ref="E192:E193"/>
    <mergeCell ref="F192:F193"/>
    <mergeCell ref="E194:E195"/>
    <mergeCell ref="F194:F195"/>
    <mergeCell ref="G194:G195"/>
    <mergeCell ref="E196:E197"/>
    <mergeCell ref="F196:F197"/>
    <mergeCell ref="G196:G197"/>
    <mergeCell ref="E198:E199"/>
    <mergeCell ref="F198:F199"/>
  </mergeCells>
  <pageMargins left="0.19685039370078741" right="0.19685039370078741" top="0.19685039370078741" bottom="0.19685039370078741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dimension ref="A2:J78"/>
  <sheetViews>
    <sheetView zoomScaleNormal="100" workbookViewId="0">
      <selection activeCell="A2" sqref="A2:G23"/>
    </sheetView>
  </sheetViews>
  <sheetFormatPr defaultRowHeight="15"/>
  <cols>
    <col min="1" max="2" width="12.7109375" customWidth="1"/>
    <col min="3" max="3" width="44.140625" customWidth="1"/>
    <col min="4" max="4" width="51.28515625" customWidth="1"/>
    <col min="5" max="7" width="14.7109375" customWidth="1"/>
    <col min="8" max="8" width="9.5703125" customWidth="1"/>
  </cols>
  <sheetData>
    <row r="2" spans="1:10" ht="18">
      <c r="A2" s="1" t="s">
        <v>110</v>
      </c>
      <c r="C2" s="2"/>
      <c r="D2" s="1"/>
      <c r="I2" s="187"/>
    </row>
    <row r="3" spans="1:10" ht="15.75" thickBot="1">
      <c r="E3" s="3"/>
      <c r="G3" s="271" t="s">
        <v>375</v>
      </c>
    </row>
    <row r="4" spans="1:10" ht="15" customHeight="1">
      <c r="A4" s="294" t="s">
        <v>1</v>
      </c>
      <c r="B4" s="4" t="s">
        <v>2</v>
      </c>
      <c r="C4" s="10" t="s">
        <v>3</v>
      </c>
      <c r="D4" s="4"/>
      <c r="E4" s="54" t="s">
        <v>4</v>
      </c>
      <c r="F4" s="54" t="s">
        <v>244</v>
      </c>
      <c r="G4" s="240"/>
    </row>
    <row r="5" spans="1:10" ht="15" customHeight="1">
      <c r="A5" s="295" t="s">
        <v>5</v>
      </c>
      <c r="B5" s="5" t="s">
        <v>6</v>
      </c>
      <c r="C5" s="12" t="s">
        <v>7</v>
      </c>
      <c r="D5" s="6" t="s">
        <v>8</v>
      </c>
      <c r="E5" s="57" t="s">
        <v>289</v>
      </c>
      <c r="F5" s="57" t="s">
        <v>230</v>
      </c>
      <c r="G5" s="241" t="s">
        <v>349</v>
      </c>
    </row>
    <row r="6" spans="1:10" ht="15" customHeight="1" thickBot="1">
      <c r="A6" s="296" t="s">
        <v>9</v>
      </c>
      <c r="B6" s="7" t="s">
        <v>10</v>
      </c>
      <c r="C6" s="14"/>
      <c r="D6" s="31"/>
      <c r="E6" s="60" t="s">
        <v>320</v>
      </c>
      <c r="F6" s="60" t="s">
        <v>348</v>
      </c>
      <c r="G6" s="242" t="s">
        <v>245</v>
      </c>
    </row>
    <row r="7" spans="1:10" ht="15.75">
      <c r="A7" s="105" t="s">
        <v>11</v>
      </c>
      <c r="B7" s="257"/>
      <c r="C7" s="32"/>
      <c r="D7" s="33"/>
      <c r="E7" s="8"/>
      <c r="F7" s="258"/>
      <c r="G7" s="249"/>
    </row>
    <row r="8" spans="1:10">
      <c r="A8" s="117" t="s">
        <v>222</v>
      </c>
      <c r="B8" s="610" t="s">
        <v>223</v>
      </c>
      <c r="C8" s="611"/>
      <c r="D8" s="98"/>
      <c r="E8" s="104">
        <f>E9</f>
        <v>100</v>
      </c>
      <c r="F8" s="104">
        <f>F9</f>
        <v>100</v>
      </c>
      <c r="G8" s="243">
        <f t="shared" ref="G8:G19" si="0">(F8/E8)*100</f>
        <v>100</v>
      </c>
    </row>
    <row r="9" spans="1:10">
      <c r="A9" s="182"/>
      <c r="B9" s="291"/>
      <c r="C9" s="99" t="s">
        <v>302</v>
      </c>
      <c r="D9" s="362" t="s">
        <v>111</v>
      </c>
      <c r="E9" s="72">
        <v>100</v>
      </c>
      <c r="F9" s="72">
        <v>100</v>
      </c>
      <c r="G9" s="244">
        <f t="shared" si="0"/>
        <v>100</v>
      </c>
    </row>
    <row r="10" spans="1:10">
      <c r="A10" s="117" t="s">
        <v>381</v>
      </c>
      <c r="B10" s="610" t="s">
        <v>382</v>
      </c>
      <c r="C10" s="611"/>
      <c r="D10" s="364"/>
      <c r="E10" s="534">
        <f>E11+E12+E13+E14+E15+E17+E20</f>
        <v>90507</v>
      </c>
      <c r="F10" s="534">
        <f>F11+F12+F13+F14+F15+F17+F20</f>
        <v>96970</v>
      </c>
      <c r="G10" s="243">
        <f t="shared" si="0"/>
        <v>107.14088413050924</v>
      </c>
    </row>
    <row r="11" spans="1:10">
      <c r="A11" s="117"/>
      <c r="B11" s="74">
        <v>504</v>
      </c>
      <c r="C11" s="72" t="s">
        <v>303</v>
      </c>
      <c r="D11" s="364" t="s">
        <v>112</v>
      </c>
      <c r="E11" s="345">
        <v>250</v>
      </c>
      <c r="F11" s="345">
        <v>250</v>
      </c>
      <c r="G11" s="535">
        <v>100</v>
      </c>
    </row>
    <row r="12" spans="1:10">
      <c r="A12" s="93"/>
      <c r="B12" s="74" t="s">
        <v>305</v>
      </c>
      <c r="C12" s="72" t="s">
        <v>304</v>
      </c>
      <c r="D12" s="366" t="s">
        <v>112</v>
      </c>
      <c r="E12" s="345">
        <v>200</v>
      </c>
      <c r="F12" s="345">
        <v>150</v>
      </c>
      <c r="G12" s="244">
        <f t="shared" si="0"/>
        <v>75</v>
      </c>
    </row>
    <row r="13" spans="1:10">
      <c r="A13" s="93"/>
      <c r="B13" s="74"/>
      <c r="C13" s="72" t="s">
        <v>113</v>
      </c>
      <c r="D13" s="269" t="s">
        <v>114</v>
      </c>
      <c r="E13" s="474">
        <v>380</v>
      </c>
      <c r="F13" s="474">
        <v>330</v>
      </c>
      <c r="G13" s="244">
        <f t="shared" si="0"/>
        <v>86.842105263157904</v>
      </c>
    </row>
    <row r="14" spans="1:10">
      <c r="A14" s="93"/>
      <c r="B14" s="74"/>
      <c r="C14" s="372" t="s">
        <v>346</v>
      </c>
      <c r="D14" s="368" t="s">
        <v>120</v>
      </c>
      <c r="E14" s="474">
        <v>8</v>
      </c>
      <c r="F14" s="474">
        <v>8</v>
      </c>
      <c r="G14" s="244">
        <f t="shared" si="0"/>
        <v>100</v>
      </c>
    </row>
    <row r="15" spans="1:10">
      <c r="A15" s="458"/>
      <c r="B15" s="530">
        <v>501</v>
      </c>
      <c r="C15" s="456" t="s">
        <v>123</v>
      </c>
      <c r="D15" s="368" t="s">
        <v>122</v>
      </c>
      <c r="E15" s="474">
        <f>E16</f>
        <v>18500</v>
      </c>
      <c r="F15" s="474">
        <f>F16</f>
        <v>22751</v>
      </c>
      <c r="G15" s="244">
        <f t="shared" si="0"/>
        <v>122.97837837837837</v>
      </c>
      <c r="H15" s="533"/>
      <c r="I15" s="532"/>
      <c r="J15" s="532"/>
    </row>
    <row r="16" spans="1:10">
      <c r="A16" s="459"/>
      <c r="B16" s="531"/>
      <c r="C16" s="457" t="s">
        <v>125</v>
      </c>
      <c r="D16" s="369" t="s">
        <v>124</v>
      </c>
      <c r="E16" s="401">
        <v>18500</v>
      </c>
      <c r="F16" s="401">
        <v>22751</v>
      </c>
      <c r="G16" s="268">
        <f t="shared" si="0"/>
        <v>122.97837837837837</v>
      </c>
      <c r="H16" s="532"/>
      <c r="I16" s="532"/>
      <c r="J16" s="532"/>
    </row>
    <row r="17" spans="1:10" ht="26.25">
      <c r="A17" s="93"/>
      <c r="B17" s="79" t="s">
        <v>126</v>
      </c>
      <c r="C17" s="375" t="s">
        <v>353</v>
      </c>
      <c r="D17" s="371" t="s">
        <v>306</v>
      </c>
      <c r="E17" s="474">
        <f>SUM(E18:E19)</f>
        <v>70689</v>
      </c>
      <c r="F17" s="474">
        <f>SUM(F18:F19)</f>
        <v>73001</v>
      </c>
      <c r="G17" s="244">
        <f t="shared" si="0"/>
        <v>103.27066445981694</v>
      </c>
      <c r="H17" s="533"/>
      <c r="I17" s="532"/>
      <c r="J17" s="532"/>
    </row>
    <row r="18" spans="1:10">
      <c r="A18" s="93"/>
      <c r="B18" s="75"/>
      <c r="C18" s="72"/>
      <c r="D18" s="365" t="s">
        <v>124</v>
      </c>
      <c r="E18" s="346">
        <v>68589</v>
      </c>
      <c r="F18" s="346">
        <v>73000</v>
      </c>
      <c r="G18" s="268">
        <f t="shared" si="0"/>
        <v>106.43106037411248</v>
      </c>
    </row>
    <row r="19" spans="1:10">
      <c r="A19" s="93"/>
      <c r="B19" s="75"/>
      <c r="C19" s="373"/>
      <c r="D19" s="370" t="s">
        <v>224</v>
      </c>
      <c r="E19" s="455">
        <v>2100</v>
      </c>
      <c r="F19" s="455">
        <v>1</v>
      </c>
      <c r="G19" s="347">
        <f t="shared" si="0"/>
        <v>4.7619047619047616E-2</v>
      </c>
    </row>
    <row r="20" spans="1:10" ht="15.75" thickBot="1">
      <c r="A20" s="93"/>
      <c r="B20" s="75"/>
      <c r="C20" s="78"/>
      <c r="D20" s="374" t="s">
        <v>127</v>
      </c>
      <c r="E20" s="474">
        <v>480</v>
      </c>
      <c r="F20" s="474">
        <v>480</v>
      </c>
      <c r="G20" s="244">
        <f>(F20/E20)*100</f>
        <v>100</v>
      </c>
    </row>
    <row r="21" spans="1:10" ht="16.5" thickBot="1">
      <c r="A21" s="612" t="s">
        <v>16</v>
      </c>
      <c r="B21" s="613"/>
      <c r="C21" s="614"/>
      <c r="D21" s="34"/>
      <c r="E21" s="97">
        <f>E8+E10</f>
        <v>90607</v>
      </c>
      <c r="F21" s="97">
        <f>F8+F10</f>
        <v>97070</v>
      </c>
      <c r="G21" s="253">
        <f>(F21/E21)*100</f>
        <v>107.13300296886554</v>
      </c>
    </row>
    <row r="73" ht="15" customHeight="1"/>
    <row r="74" ht="15" customHeight="1"/>
    <row r="76" ht="15" customHeight="1"/>
    <row r="77" ht="15" customHeight="1"/>
    <row r="78" ht="15" customHeight="1"/>
  </sheetData>
  <mergeCells count="3">
    <mergeCell ref="B8:C8"/>
    <mergeCell ref="B10:C10"/>
    <mergeCell ref="A21:C21"/>
  </mergeCells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3"/>
  <sheetViews>
    <sheetView topLeftCell="A10" zoomScaleNormal="100" workbookViewId="0">
      <selection activeCell="E23" sqref="E23"/>
    </sheetView>
  </sheetViews>
  <sheetFormatPr defaultRowHeight="1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7" ht="18">
      <c r="A1" s="36" t="s">
        <v>128</v>
      </c>
      <c r="B1" s="17"/>
      <c r="C1" s="37"/>
      <c r="D1" s="17"/>
      <c r="E1" s="17"/>
    </row>
    <row r="2" spans="1:7" ht="16.5" thickBot="1">
      <c r="A2" s="17"/>
      <c r="B2" s="36"/>
      <c r="C2" s="36"/>
      <c r="D2" s="17"/>
      <c r="E2" s="38"/>
      <c r="G2" s="271" t="s">
        <v>376</v>
      </c>
    </row>
    <row r="3" spans="1:7">
      <c r="A3" s="18" t="s">
        <v>1</v>
      </c>
      <c r="B3" s="20" t="s">
        <v>2</v>
      </c>
      <c r="C3" s="19" t="s">
        <v>3</v>
      </c>
      <c r="D3" s="21"/>
      <c r="E3" s="54" t="s">
        <v>4</v>
      </c>
      <c r="F3" s="54" t="s">
        <v>244</v>
      </c>
      <c r="G3" s="240"/>
    </row>
    <row r="4" spans="1:7">
      <c r="A4" s="22" t="s">
        <v>5</v>
      </c>
      <c r="B4" s="24" t="s">
        <v>6</v>
      </c>
      <c r="C4" s="23" t="s">
        <v>7</v>
      </c>
      <c r="D4" s="25" t="s">
        <v>8</v>
      </c>
      <c r="E4" s="57" t="s">
        <v>289</v>
      </c>
      <c r="F4" s="57" t="s">
        <v>230</v>
      </c>
      <c r="G4" s="241" t="s">
        <v>349</v>
      </c>
    </row>
    <row r="5" spans="1:7" ht="15.75" thickBot="1">
      <c r="A5" s="39" t="s">
        <v>9</v>
      </c>
      <c r="B5" s="28" t="s">
        <v>10</v>
      </c>
      <c r="C5" s="30"/>
      <c r="D5" s="29"/>
      <c r="E5" s="60" t="s">
        <v>320</v>
      </c>
      <c r="F5" s="60" t="s">
        <v>348</v>
      </c>
      <c r="G5" s="242" t="s">
        <v>245</v>
      </c>
    </row>
    <row r="6" spans="1:7" ht="15.75">
      <c r="A6" s="161" t="s">
        <v>11</v>
      </c>
      <c r="B6" s="160"/>
      <c r="C6" s="160"/>
      <c r="D6" s="160"/>
      <c r="E6" s="160"/>
      <c r="F6" s="297"/>
      <c r="G6" s="233"/>
    </row>
    <row r="7" spans="1:7">
      <c r="A7" s="221" t="s">
        <v>258</v>
      </c>
      <c r="B7" s="621" t="s">
        <v>170</v>
      </c>
      <c r="C7" s="622"/>
      <c r="D7" s="160"/>
      <c r="E7" s="298">
        <f>SUM(E8:E11)</f>
        <v>450</v>
      </c>
      <c r="F7" s="298">
        <f>SUM(F8:F11)</f>
        <v>0</v>
      </c>
      <c r="G7" s="243">
        <f>F7/E7*100</f>
        <v>0</v>
      </c>
    </row>
    <row r="8" spans="1:7" ht="15.75">
      <c r="A8" s="161"/>
      <c r="B8" s="160"/>
      <c r="C8" s="160" t="s">
        <v>250</v>
      </c>
      <c r="D8" s="112" t="s">
        <v>143</v>
      </c>
      <c r="E8" s="299">
        <v>100</v>
      </c>
      <c r="F8" s="299">
        <v>0</v>
      </c>
      <c r="G8" s="244">
        <f t="shared" ref="G8:G11" si="0">F8/E8*100</f>
        <v>0</v>
      </c>
    </row>
    <row r="9" spans="1:7" ht="15.75">
      <c r="A9" s="161"/>
      <c r="B9" s="160"/>
      <c r="C9" s="160" t="s">
        <v>259</v>
      </c>
      <c r="D9" s="112" t="s">
        <v>143</v>
      </c>
      <c r="E9" s="300">
        <v>50</v>
      </c>
      <c r="F9" s="300">
        <v>0</v>
      </c>
      <c r="G9" s="244">
        <f t="shared" si="0"/>
        <v>0</v>
      </c>
    </row>
    <row r="10" spans="1:7" ht="15.75">
      <c r="A10" s="161"/>
      <c r="B10" s="160"/>
      <c r="C10" s="220" t="s">
        <v>253</v>
      </c>
      <c r="D10" s="108" t="s">
        <v>143</v>
      </c>
      <c r="E10" s="300">
        <v>100</v>
      </c>
      <c r="F10" s="300">
        <v>0</v>
      </c>
      <c r="G10" s="244">
        <f t="shared" si="0"/>
        <v>0</v>
      </c>
    </row>
    <row r="11" spans="1:7" ht="15.75">
      <c r="A11" s="161"/>
      <c r="B11" s="160"/>
      <c r="C11" s="220" t="s">
        <v>307</v>
      </c>
      <c r="D11" s="108" t="s">
        <v>143</v>
      </c>
      <c r="E11" s="300">
        <v>200</v>
      </c>
      <c r="F11" s="300">
        <v>0</v>
      </c>
      <c r="G11" s="244">
        <f t="shared" si="0"/>
        <v>0</v>
      </c>
    </row>
    <row r="12" spans="1:7" ht="15.75">
      <c r="A12" s="161"/>
      <c r="B12" s="160"/>
      <c r="C12" s="220"/>
      <c r="D12" s="160"/>
      <c r="E12" s="301"/>
      <c r="F12" s="301"/>
      <c r="G12" s="244"/>
    </row>
    <row r="13" spans="1:7">
      <c r="A13" s="125" t="s">
        <v>129</v>
      </c>
      <c r="B13" s="154" t="s">
        <v>286</v>
      </c>
      <c r="C13" s="154"/>
      <c r="D13" s="142"/>
      <c r="E13" s="146">
        <f>SUM(E14:E25)</f>
        <v>24081</v>
      </c>
      <c r="F13" s="444">
        <f>SUM(F14:F26)</f>
        <v>20470</v>
      </c>
      <c r="G13" s="243">
        <f t="shared" ref="G13:G32" si="1">(F13/E13)*100</f>
        <v>85.004775549188167</v>
      </c>
    </row>
    <row r="14" spans="1:7">
      <c r="A14" s="125"/>
      <c r="B14" s="158">
        <v>611</v>
      </c>
      <c r="C14" s="120" t="s">
        <v>130</v>
      </c>
      <c r="D14" s="108" t="s">
        <v>131</v>
      </c>
      <c r="E14" s="201">
        <v>1900</v>
      </c>
      <c r="F14" s="201">
        <v>1000</v>
      </c>
      <c r="G14" s="244">
        <f t="shared" si="1"/>
        <v>52.631578947368418</v>
      </c>
    </row>
    <row r="15" spans="1:7">
      <c r="A15" s="125"/>
      <c r="B15" s="153" t="s">
        <v>132</v>
      </c>
      <c r="C15" s="120" t="s">
        <v>283</v>
      </c>
      <c r="D15" s="152" t="s">
        <v>133</v>
      </c>
      <c r="E15" s="201">
        <v>1900</v>
      </c>
      <c r="F15" s="201">
        <v>1000</v>
      </c>
      <c r="G15" s="244">
        <f t="shared" si="1"/>
        <v>52.631578947368418</v>
      </c>
    </row>
    <row r="16" spans="1:7">
      <c r="A16" s="110"/>
      <c r="B16" s="153" t="s">
        <v>134</v>
      </c>
      <c r="C16" s="120" t="s">
        <v>135</v>
      </c>
      <c r="D16" s="152" t="s">
        <v>136</v>
      </c>
      <c r="E16" s="201">
        <v>4000</v>
      </c>
      <c r="F16" s="201">
        <v>2900</v>
      </c>
      <c r="G16" s="244">
        <f t="shared" si="1"/>
        <v>72.5</v>
      </c>
    </row>
    <row r="17" spans="1:7" ht="15" customHeight="1">
      <c r="A17" s="110"/>
      <c r="B17" s="153" t="s">
        <v>137</v>
      </c>
      <c r="C17" s="108" t="s">
        <v>138</v>
      </c>
      <c r="D17" s="120" t="s">
        <v>139</v>
      </c>
      <c r="E17" s="201">
        <v>500</v>
      </c>
      <c r="F17" s="201">
        <v>100</v>
      </c>
      <c r="G17" s="244">
        <f t="shared" si="1"/>
        <v>20</v>
      </c>
    </row>
    <row r="18" spans="1:7">
      <c r="A18" s="110"/>
      <c r="B18" s="153"/>
      <c r="C18" s="108" t="s">
        <v>140</v>
      </c>
      <c r="D18" s="108" t="s">
        <v>141</v>
      </c>
      <c r="E18" s="201">
        <v>580</v>
      </c>
      <c r="F18" s="201">
        <v>20</v>
      </c>
      <c r="G18" s="244">
        <f t="shared" si="1"/>
        <v>3.4482758620689653</v>
      </c>
    </row>
    <row r="19" spans="1:7">
      <c r="A19" s="110"/>
      <c r="B19" s="153"/>
      <c r="C19" s="120" t="s">
        <v>142</v>
      </c>
      <c r="D19" s="108" t="s">
        <v>143</v>
      </c>
      <c r="E19" s="201">
        <v>400</v>
      </c>
      <c r="F19" s="201">
        <v>150</v>
      </c>
      <c r="G19" s="244">
        <f t="shared" si="1"/>
        <v>37.5</v>
      </c>
    </row>
    <row r="20" spans="1:7">
      <c r="A20" s="110"/>
      <c r="B20" s="153" t="s">
        <v>144</v>
      </c>
      <c r="C20" s="108" t="s">
        <v>398</v>
      </c>
      <c r="D20" s="108" t="s">
        <v>143</v>
      </c>
      <c r="E20" s="201">
        <v>1</v>
      </c>
      <c r="F20" s="201">
        <v>300</v>
      </c>
      <c r="G20" s="244">
        <f t="shared" si="1"/>
        <v>30000</v>
      </c>
    </row>
    <row r="21" spans="1:7">
      <c r="A21" s="125"/>
      <c r="B21" s="154"/>
      <c r="C21" s="120" t="s">
        <v>145</v>
      </c>
      <c r="D21" s="120" t="s">
        <v>146</v>
      </c>
      <c r="E21" s="201">
        <v>550</v>
      </c>
      <c r="F21" s="201">
        <v>100</v>
      </c>
      <c r="G21" s="244">
        <f t="shared" si="1"/>
        <v>18.181818181818183</v>
      </c>
    </row>
    <row r="22" spans="1:7">
      <c r="A22" s="110"/>
      <c r="B22" s="119"/>
      <c r="C22" s="120" t="s">
        <v>355</v>
      </c>
      <c r="D22" s="120" t="s">
        <v>147</v>
      </c>
      <c r="E22" s="230">
        <v>6000</v>
      </c>
      <c r="F22" s="230">
        <v>2000</v>
      </c>
      <c r="G22" s="244">
        <f t="shared" si="1"/>
        <v>33.333333333333329</v>
      </c>
    </row>
    <row r="23" spans="1:7">
      <c r="A23" s="219"/>
      <c r="B23" s="153" t="s">
        <v>270</v>
      </c>
      <c r="C23" s="120" t="s">
        <v>269</v>
      </c>
      <c r="D23" s="120" t="s">
        <v>147</v>
      </c>
      <c r="E23" s="230">
        <v>1000</v>
      </c>
      <c r="F23" s="230">
        <v>300</v>
      </c>
      <c r="G23" s="244">
        <f t="shared" si="1"/>
        <v>30</v>
      </c>
    </row>
    <row r="24" spans="1:7">
      <c r="A24" s="223"/>
      <c r="B24" s="153" t="s">
        <v>249</v>
      </c>
      <c r="C24" s="120" t="s">
        <v>268</v>
      </c>
      <c r="D24" s="120" t="s">
        <v>139</v>
      </c>
      <c r="E24" s="201">
        <v>7000</v>
      </c>
      <c r="F24" s="201">
        <v>5000</v>
      </c>
      <c r="G24" s="244">
        <f t="shared" si="1"/>
        <v>71.428571428571431</v>
      </c>
    </row>
    <row r="25" spans="1:7" ht="27.75" customHeight="1">
      <c r="A25" s="223"/>
      <c r="B25" s="153"/>
      <c r="C25" s="120" t="s">
        <v>324</v>
      </c>
      <c r="D25" s="392" t="s">
        <v>325</v>
      </c>
      <c r="E25" s="201">
        <v>250</v>
      </c>
      <c r="F25" s="201">
        <v>100</v>
      </c>
      <c r="G25" s="244">
        <f t="shared" si="1"/>
        <v>40</v>
      </c>
    </row>
    <row r="26" spans="1:7">
      <c r="A26" s="110"/>
      <c r="B26" s="119"/>
      <c r="C26" s="120" t="s">
        <v>387</v>
      </c>
      <c r="D26" s="108" t="s">
        <v>143</v>
      </c>
      <c r="E26" s="301">
        <v>0</v>
      </c>
      <c r="F26" s="201">
        <v>7500</v>
      </c>
      <c r="G26" s="244">
        <v>0</v>
      </c>
    </row>
    <row r="27" spans="1:7">
      <c r="A27" s="125" t="s">
        <v>148</v>
      </c>
      <c r="B27" s="154" t="s">
        <v>220</v>
      </c>
      <c r="C27" s="159"/>
      <c r="D27" s="159"/>
      <c r="E27" s="104">
        <f>SUM(E28:E31)</f>
        <v>1265</v>
      </c>
      <c r="F27" s="104">
        <f>SUM(F28:F31)</f>
        <v>1415</v>
      </c>
      <c r="G27" s="243">
        <f t="shared" si="1"/>
        <v>111.85770750988142</v>
      </c>
    </row>
    <row r="28" spans="1:7" ht="15" customHeight="1">
      <c r="A28" s="615"/>
      <c r="B28" s="629"/>
      <c r="C28" s="623" t="s">
        <v>281</v>
      </c>
      <c r="D28" s="625" t="s">
        <v>150</v>
      </c>
      <c r="E28" s="627">
        <v>415</v>
      </c>
      <c r="F28" s="627">
        <v>415</v>
      </c>
      <c r="G28" s="617">
        <f>(F28/E28)*100</f>
        <v>100</v>
      </c>
    </row>
    <row r="29" spans="1:7">
      <c r="A29" s="616"/>
      <c r="B29" s="630"/>
      <c r="C29" s="624"/>
      <c r="D29" s="626"/>
      <c r="E29" s="628"/>
      <c r="F29" s="628"/>
      <c r="G29" s="618"/>
    </row>
    <row r="30" spans="1:7">
      <c r="A30" s="110"/>
      <c r="B30" s="153" t="s">
        <v>151</v>
      </c>
      <c r="C30" s="120" t="s">
        <v>282</v>
      </c>
      <c r="D30" s="120" t="s">
        <v>150</v>
      </c>
      <c r="E30" s="230">
        <v>750</v>
      </c>
      <c r="F30" s="230">
        <v>900</v>
      </c>
      <c r="G30" s="244">
        <f t="shared" si="1"/>
        <v>120</v>
      </c>
    </row>
    <row r="31" spans="1:7" ht="15.75" thickBot="1">
      <c r="A31" s="157"/>
      <c r="B31" s="111"/>
      <c r="C31" s="102" t="s">
        <v>152</v>
      </c>
      <c r="D31" s="112" t="s">
        <v>143</v>
      </c>
      <c r="E31" s="267">
        <v>100</v>
      </c>
      <c r="F31" s="267">
        <v>100</v>
      </c>
      <c r="G31" s="245">
        <f t="shared" si="1"/>
        <v>100</v>
      </c>
    </row>
    <row r="32" spans="1:7" ht="16.5" thickBot="1">
      <c r="A32" s="619" t="s">
        <v>16</v>
      </c>
      <c r="B32" s="620"/>
      <c r="C32" s="620"/>
      <c r="D32" s="143"/>
      <c r="E32" s="135">
        <f>E13+E27+E7</f>
        <v>25796</v>
      </c>
      <c r="F32" s="135">
        <f>F13+F27+F7</f>
        <v>21885</v>
      </c>
      <c r="G32" s="309">
        <f t="shared" si="1"/>
        <v>84.838734687548452</v>
      </c>
    </row>
    <row r="33" spans="1:5">
      <c r="A33" s="96"/>
      <c r="B33" s="96"/>
      <c r="C33" s="96"/>
      <c r="D33" s="96"/>
      <c r="E33" s="96"/>
    </row>
  </sheetData>
  <mergeCells count="9">
    <mergeCell ref="A28:A29"/>
    <mergeCell ref="G28:G29"/>
    <mergeCell ref="A32:C32"/>
    <mergeCell ref="B7:C7"/>
    <mergeCell ref="C28:C29"/>
    <mergeCell ref="D28:D29"/>
    <mergeCell ref="E28:E29"/>
    <mergeCell ref="F28:F29"/>
    <mergeCell ref="B28:B29"/>
  </mergeCells>
  <pageMargins left="0.31496062992125984" right="0" top="0.19685039370078741" bottom="0.19685039370078741" header="0" footer="0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41"/>
  <sheetViews>
    <sheetView topLeftCell="A9" workbookViewId="0">
      <selection activeCell="K20" sqref="K20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4.5703125" customWidth="1"/>
    <col min="6" max="6" width="13.28515625" customWidth="1"/>
    <col min="7" max="7" width="14.7109375" customWidth="1"/>
  </cols>
  <sheetData>
    <row r="2" spans="1:8" ht="15.75">
      <c r="A2" s="1" t="s">
        <v>153</v>
      </c>
    </row>
    <row r="3" spans="1:8" ht="15.75" thickBot="1">
      <c r="E3" s="3"/>
      <c r="G3" s="271" t="s">
        <v>377</v>
      </c>
      <c r="H3" s="187"/>
    </row>
    <row r="4" spans="1:8" ht="14.1" customHeight="1">
      <c r="A4" s="9" t="s">
        <v>1</v>
      </c>
      <c r="B4" s="4" t="s">
        <v>2</v>
      </c>
      <c r="C4" s="10" t="s">
        <v>3</v>
      </c>
      <c r="D4" s="40"/>
      <c r="E4" s="54" t="s">
        <v>4</v>
      </c>
      <c r="F4" s="54" t="s">
        <v>244</v>
      </c>
      <c r="G4" s="240"/>
    </row>
    <row r="5" spans="1:8" ht="14.1" customHeight="1">
      <c r="A5" s="11" t="s">
        <v>5</v>
      </c>
      <c r="B5" s="5" t="s">
        <v>6</v>
      </c>
      <c r="C5" s="12" t="s">
        <v>7</v>
      </c>
      <c r="D5" s="6" t="s">
        <v>8</v>
      </c>
      <c r="E5" s="57" t="s">
        <v>289</v>
      </c>
      <c r="F5" s="57" t="s">
        <v>230</v>
      </c>
      <c r="G5" s="241" t="s">
        <v>349</v>
      </c>
    </row>
    <row r="6" spans="1:8" ht="14.1" customHeight="1" thickBot="1">
      <c r="A6" s="13" t="s">
        <v>9</v>
      </c>
      <c r="B6" s="7" t="s">
        <v>10</v>
      </c>
      <c r="C6" s="14"/>
      <c r="D6" s="31"/>
      <c r="E6" s="60" t="s">
        <v>320</v>
      </c>
      <c r="F6" s="60" t="s">
        <v>348</v>
      </c>
      <c r="G6" s="242" t="s">
        <v>245</v>
      </c>
    </row>
    <row r="7" spans="1:8" ht="15.75">
      <c r="A7" s="41" t="s">
        <v>11</v>
      </c>
      <c r="B7" s="42"/>
      <c r="C7" s="43"/>
      <c r="D7" s="35"/>
      <c r="E7" s="8"/>
      <c r="F7" s="259"/>
      <c r="G7" s="233"/>
    </row>
    <row r="8" spans="1:8" ht="15" customHeight="1">
      <c r="A8" s="310" t="s">
        <v>231</v>
      </c>
      <c r="B8" s="631" t="s">
        <v>220</v>
      </c>
      <c r="C8" s="632"/>
      <c r="D8" s="311"/>
      <c r="E8" s="312">
        <f>SUM(E9+E23)</f>
        <v>12090</v>
      </c>
      <c r="F8" s="312">
        <f>SUM(F9+F23)</f>
        <v>351</v>
      </c>
      <c r="G8" s="313">
        <f t="shared" ref="G8:G32" si="0">(F8/E8)*100</f>
        <v>2.903225806451613</v>
      </c>
    </row>
    <row r="9" spans="1:8" ht="15" customHeight="1">
      <c r="A9" s="310"/>
      <c r="B9" s="314"/>
      <c r="C9" s="315" t="s">
        <v>232</v>
      </c>
      <c r="D9" s="316"/>
      <c r="E9" s="312">
        <f>E10+E12+E18</f>
        <v>940</v>
      </c>
      <c r="F9" s="312">
        <f>F10+F12+F18</f>
        <v>351</v>
      </c>
      <c r="G9" s="313">
        <f t="shared" si="0"/>
        <v>37.340425531914896</v>
      </c>
    </row>
    <row r="10" spans="1:8" ht="15" customHeight="1">
      <c r="A10" s="317"/>
      <c r="B10" s="314"/>
      <c r="C10" s="289" t="s">
        <v>284</v>
      </c>
      <c r="D10" s="348" t="s">
        <v>154</v>
      </c>
      <c r="E10" s="256">
        <v>80</v>
      </c>
      <c r="F10" s="256">
        <v>50</v>
      </c>
      <c r="G10" s="318">
        <f t="shared" si="0"/>
        <v>62.5</v>
      </c>
    </row>
    <row r="11" spans="1:8" ht="15" customHeight="1">
      <c r="A11" s="317"/>
      <c r="B11" s="314"/>
      <c r="C11" s="289"/>
      <c r="D11" s="311"/>
      <c r="E11" s="256"/>
      <c r="F11" s="256"/>
      <c r="G11" s="318"/>
    </row>
    <row r="12" spans="1:8" ht="15" customHeight="1">
      <c r="A12" s="319"/>
      <c r="B12" s="320"/>
      <c r="C12" s="321" t="s">
        <v>155</v>
      </c>
      <c r="D12" s="322" t="s">
        <v>154</v>
      </c>
      <c r="E12" s="312">
        <f>E13+E14+E15+E16</f>
        <v>360</v>
      </c>
      <c r="F12" s="312">
        <f>F13+F14+F15+F16</f>
        <v>200</v>
      </c>
      <c r="G12" s="313">
        <f t="shared" si="0"/>
        <v>55.555555555555557</v>
      </c>
    </row>
    <row r="13" spans="1:8" ht="15" customHeight="1">
      <c r="A13" s="319"/>
      <c r="B13" s="320"/>
      <c r="C13" s="321"/>
      <c r="D13" s="328" t="s">
        <v>157</v>
      </c>
      <c r="E13" s="349">
        <v>60</v>
      </c>
      <c r="F13" s="349">
        <v>80</v>
      </c>
      <c r="G13" s="350">
        <f t="shared" si="0"/>
        <v>133.33333333333331</v>
      </c>
    </row>
    <row r="14" spans="1:8" ht="15" customHeight="1">
      <c r="A14" s="319"/>
      <c r="B14" s="320"/>
      <c r="C14" s="321"/>
      <c r="D14" s="351" t="s">
        <v>287</v>
      </c>
      <c r="E14" s="349">
        <v>5</v>
      </c>
      <c r="F14" s="349">
        <v>0</v>
      </c>
      <c r="G14" s="350">
        <f t="shared" si="0"/>
        <v>0</v>
      </c>
    </row>
    <row r="15" spans="1:8" ht="15" customHeight="1">
      <c r="A15" s="319"/>
      <c r="B15" s="320"/>
      <c r="C15" s="321"/>
      <c r="D15" s="328" t="s">
        <v>105</v>
      </c>
      <c r="E15" s="349">
        <v>250</v>
      </c>
      <c r="F15" s="349">
        <v>100</v>
      </c>
      <c r="G15" s="350">
        <f t="shared" si="0"/>
        <v>40</v>
      </c>
    </row>
    <row r="16" spans="1:8" ht="15" customHeight="1">
      <c r="A16" s="319"/>
      <c r="B16" s="320"/>
      <c r="C16" s="321"/>
      <c r="D16" s="328" t="s">
        <v>159</v>
      </c>
      <c r="E16" s="349">
        <v>45</v>
      </c>
      <c r="F16" s="349">
        <v>20</v>
      </c>
      <c r="G16" s="350">
        <f t="shared" si="0"/>
        <v>44.444444444444443</v>
      </c>
    </row>
    <row r="17" spans="1:8" ht="15" customHeight="1">
      <c r="A17" s="319"/>
      <c r="B17" s="320"/>
      <c r="C17" s="321"/>
      <c r="D17" s="322"/>
      <c r="E17" s="256"/>
      <c r="F17" s="256"/>
      <c r="G17" s="318"/>
    </row>
    <row r="18" spans="1:8" ht="15" customHeight="1">
      <c r="A18" s="317"/>
      <c r="B18" s="323"/>
      <c r="C18" s="324"/>
      <c r="D18" s="353" t="s">
        <v>161</v>
      </c>
      <c r="E18" s="475">
        <f>SUM(E19:E21)</f>
        <v>500</v>
      </c>
      <c r="F18" s="475">
        <f>SUM(F19:F21)</f>
        <v>101</v>
      </c>
      <c r="G18" s="313">
        <f t="shared" si="0"/>
        <v>20.200000000000003</v>
      </c>
    </row>
    <row r="19" spans="1:8" ht="15" customHeight="1">
      <c r="A19" s="325"/>
      <c r="B19" s="326"/>
      <c r="C19" s="327" t="s">
        <v>160</v>
      </c>
      <c r="D19" s="337" t="s">
        <v>195</v>
      </c>
      <c r="E19" s="328">
        <v>150</v>
      </c>
      <c r="F19" s="328">
        <v>50</v>
      </c>
      <c r="G19" s="350">
        <f t="shared" si="0"/>
        <v>33.333333333333329</v>
      </c>
    </row>
    <row r="20" spans="1:8" ht="15" customHeight="1">
      <c r="A20" s="325"/>
      <c r="B20" s="326"/>
      <c r="C20" s="352" t="s">
        <v>397</v>
      </c>
      <c r="D20" s="328" t="s">
        <v>396</v>
      </c>
      <c r="E20" s="328">
        <v>250</v>
      </c>
      <c r="F20" s="328">
        <v>1</v>
      </c>
      <c r="G20" s="350">
        <f t="shared" si="0"/>
        <v>0.4</v>
      </c>
    </row>
    <row r="21" spans="1:8" ht="15" customHeight="1">
      <c r="A21" s="325"/>
      <c r="B21" s="326"/>
      <c r="C21" s="352" t="s">
        <v>388</v>
      </c>
      <c r="D21" s="439" t="s">
        <v>105</v>
      </c>
      <c r="E21" s="439">
        <v>100</v>
      </c>
      <c r="F21" s="439">
        <v>50</v>
      </c>
      <c r="G21" s="350">
        <v>0</v>
      </c>
    </row>
    <row r="22" spans="1:8" ht="15" customHeight="1">
      <c r="A22" s="325"/>
      <c r="B22" s="326"/>
      <c r="C22" s="327"/>
      <c r="D22" s="328"/>
      <c r="E22" s="256"/>
      <c r="F22" s="256"/>
      <c r="G22" s="318"/>
    </row>
    <row r="23" spans="1:8" ht="15" customHeight="1">
      <c r="A23" s="485"/>
      <c r="B23" s="486"/>
      <c r="C23" s="487" t="s">
        <v>233</v>
      </c>
      <c r="D23" s="439"/>
      <c r="E23" s="312">
        <f>SUM(E24:E31)</f>
        <v>11150</v>
      </c>
      <c r="F23" s="312">
        <f>SUM(F24:F31)</f>
        <v>0</v>
      </c>
      <c r="G23" s="488">
        <f t="shared" si="0"/>
        <v>0</v>
      </c>
      <c r="H23" s="532"/>
    </row>
    <row r="24" spans="1:8" ht="15" customHeight="1">
      <c r="A24" s="485"/>
      <c r="B24" s="489">
        <v>911</v>
      </c>
      <c r="C24" s="486" t="s">
        <v>291</v>
      </c>
      <c r="D24" s="490" t="s">
        <v>161</v>
      </c>
      <c r="E24" s="484">
        <v>2400</v>
      </c>
      <c r="F24" s="484">
        <v>0</v>
      </c>
      <c r="G24" s="491">
        <f t="shared" si="0"/>
        <v>0</v>
      </c>
    </row>
    <row r="25" spans="1:8" ht="15" customHeight="1">
      <c r="A25" s="485"/>
      <c r="B25" s="489">
        <v>9115</v>
      </c>
      <c r="C25" s="486" t="s">
        <v>290</v>
      </c>
      <c r="D25" s="490" t="s">
        <v>161</v>
      </c>
      <c r="E25" s="289">
        <v>350</v>
      </c>
      <c r="F25" s="289">
        <v>0</v>
      </c>
      <c r="G25" s="491">
        <f t="shared" si="0"/>
        <v>0</v>
      </c>
    </row>
    <row r="26" spans="1:8" ht="15" customHeight="1">
      <c r="A26" s="485"/>
      <c r="B26" s="492">
        <v>911</v>
      </c>
      <c r="C26" s="493" t="s">
        <v>308</v>
      </c>
      <c r="D26" s="490" t="s">
        <v>161</v>
      </c>
      <c r="E26" s="484">
        <v>3000</v>
      </c>
      <c r="F26" s="484">
        <v>0</v>
      </c>
      <c r="G26" s="491">
        <f t="shared" si="0"/>
        <v>0</v>
      </c>
    </row>
    <row r="27" spans="1:8" ht="15" customHeight="1">
      <c r="A27" s="494"/>
      <c r="B27" s="492">
        <v>911</v>
      </c>
      <c r="C27" s="493" t="s">
        <v>317</v>
      </c>
      <c r="D27" s="490" t="s">
        <v>161</v>
      </c>
      <c r="E27" s="484">
        <v>4200</v>
      </c>
      <c r="F27" s="484">
        <v>0</v>
      </c>
      <c r="G27" s="491">
        <f t="shared" si="0"/>
        <v>0</v>
      </c>
    </row>
    <row r="28" spans="1:8" ht="15" customHeight="1">
      <c r="A28" s="494"/>
      <c r="B28" s="492">
        <v>911</v>
      </c>
      <c r="C28" s="493" t="s">
        <v>328</v>
      </c>
      <c r="D28" s="490" t="s">
        <v>161</v>
      </c>
      <c r="E28" s="484">
        <v>600</v>
      </c>
      <c r="F28" s="484">
        <v>0</v>
      </c>
      <c r="G28" s="491">
        <v>0</v>
      </c>
    </row>
    <row r="29" spans="1:8" ht="15" customHeight="1">
      <c r="A29" s="494"/>
      <c r="B29" s="492">
        <v>911</v>
      </c>
      <c r="C29" s="493" t="s">
        <v>318</v>
      </c>
      <c r="D29" s="490" t="s">
        <v>161</v>
      </c>
      <c r="E29" s="484">
        <v>500</v>
      </c>
      <c r="F29" s="484">
        <v>0</v>
      </c>
      <c r="G29" s="491">
        <f t="shared" si="0"/>
        <v>0</v>
      </c>
    </row>
    <row r="30" spans="1:8" ht="15" customHeight="1">
      <c r="A30" s="495"/>
      <c r="B30" s="496">
        <v>911</v>
      </c>
      <c r="C30" s="497" t="s">
        <v>319</v>
      </c>
      <c r="D30" s="490" t="s">
        <v>161</v>
      </c>
      <c r="E30" s="498">
        <v>100</v>
      </c>
      <c r="F30" s="498">
        <v>0</v>
      </c>
      <c r="G30" s="491">
        <f t="shared" si="0"/>
        <v>0</v>
      </c>
    </row>
    <row r="31" spans="1:8" ht="15" customHeight="1" thickBot="1">
      <c r="A31" s="499"/>
      <c r="B31" s="500">
        <v>911</v>
      </c>
      <c r="C31" s="501" t="s">
        <v>316</v>
      </c>
      <c r="D31" s="502" t="s">
        <v>161</v>
      </c>
      <c r="E31" s="503">
        <v>0</v>
      </c>
      <c r="F31" s="503">
        <v>0</v>
      </c>
      <c r="G31" s="491">
        <v>0</v>
      </c>
    </row>
    <row r="32" spans="1:8" ht="16.5" thickBot="1">
      <c r="A32" s="633" t="s">
        <v>16</v>
      </c>
      <c r="B32" s="634"/>
      <c r="C32" s="635"/>
      <c r="D32" s="44"/>
      <c r="E32" s="97">
        <f>E8</f>
        <v>12090</v>
      </c>
      <c r="F32" s="97">
        <f>F8</f>
        <v>351</v>
      </c>
      <c r="G32" s="253">
        <f t="shared" si="0"/>
        <v>2.903225806451613</v>
      </c>
    </row>
    <row r="33" spans="1:5" ht="14.1" customHeight="1">
      <c r="A33" s="96"/>
      <c r="B33" s="96"/>
      <c r="C33" s="96"/>
      <c r="D33" s="96"/>
      <c r="E33" s="96"/>
    </row>
    <row r="34" spans="1:5" ht="12.95" customHeight="1"/>
    <row r="35" spans="1:5" ht="12.95" customHeight="1"/>
    <row r="36" spans="1:5" ht="12.95" customHeight="1"/>
    <row r="37" spans="1:5" ht="12.95" customHeight="1"/>
    <row r="38" spans="1:5" ht="12.95" customHeight="1"/>
    <row r="39" spans="1:5" ht="12.95" customHeight="1"/>
    <row r="40" spans="1:5" ht="17.25" customHeight="1"/>
    <row r="41" spans="1:5" ht="13.5" customHeight="1"/>
  </sheetData>
  <mergeCells count="2">
    <mergeCell ref="B8:C8"/>
    <mergeCell ref="A32:C32"/>
  </mergeCells>
  <pageMargins left="0.31496062992125984" right="0" top="0.19685039370078741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7"/>
  <sheetViews>
    <sheetView workbookViewId="0">
      <selection activeCell="K16" sqref="K16:K17"/>
    </sheetView>
  </sheetViews>
  <sheetFormatPr defaultRowHeight="15"/>
  <cols>
    <col min="1" max="2" width="12.7109375" customWidth="1"/>
    <col min="3" max="3" width="41.7109375" customWidth="1"/>
    <col min="4" max="4" width="44.85546875" customWidth="1"/>
    <col min="5" max="7" width="14.7109375" customWidth="1"/>
  </cols>
  <sheetData>
    <row r="1" spans="1:9" ht="15.75">
      <c r="A1" s="636" t="s">
        <v>163</v>
      </c>
      <c r="B1" s="636"/>
      <c r="C1" s="636"/>
      <c r="D1" s="636"/>
      <c r="E1" s="52"/>
      <c r="I1" s="187"/>
    </row>
    <row r="2" spans="1:9" ht="16.5" thickBot="1">
      <c r="A2" s="51"/>
      <c r="B2" s="51"/>
      <c r="C2" s="51"/>
      <c r="D2" s="51"/>
      <c r="E2" s="52"/>
      <c r="G2" s="271" t="s">
        <v>378</v>
      </c>
    </row>
    <row r="3" spans="1:9">
      <c r="A3" s="65" t="s">
        <v>1</v>
      </c>
      <c r="B3" s="54" t="s">
        <v>2</v>
      </c>
      <c r="C3" s="66" t="s">
        <v>3</v>
      </c>
      <c r="D3" s="56"/>
      <c r="E3" s="54" t="s">
        <v>4</v>
      </c>
      <c r="F3" s="54" t="s">
        <v>244</v>
      </c>
      <c r="G3" s="240"/>
    </row>
    <row r="4" spans="1:9">
      <c r="A4" s="67" t="s">
        <v>5</v>
      </c>
      <c r="B4" s="57" t="s">
        <v>6</v>
      </c>
      <c r="C4" s="68" t="s">
        <v>7</v>
      </c>
      <c r="D4" s="59" t="s">
        <v>8</v>
      </c>
      <c r="E4" s="57" t="s">
        <v>289</v>
      </c>
      <c r="F4" s="57" t="s">
        <v>230</v>
      </c>
      <c r="G4" s="241" t="s">
        <v>349</v>
      </c>
    </row>
    <row r="5" spans="1:9" ht="15.75" thickBot="1">
      <c r="A5" s="69" t="s">
        <v>9</v>
      </c>
      <c r="B5" s="60" t="s">
        <v>10</v>
      </c>
      <c r="C5" s="70"/>
      <c r="D5" s="61"/>
      <c r="E5" s="60" t="s">
        <v>320</v>
      </c>
      <c r="F5" s="60" t="s">
        <v>348</v>
      </c>
      <c r="G5" s="242" t="s">
        <v>245</v>
      </c>
    </row>
    <row r="6" spans="1:9" ht="15.75">
      <c r="A6" s="404" t="s">
        <v>11</v>
      </c>
      <c r="B6" s="405"/>
      <c r="C6" s="406"/>
      <c r="D6" s="407"/>
      <c r="E6" s="403"/>
      <c r="F6" s="408"/>
      <c r="G6" s="409"/>
    </row>
    <row r="7" spans="1:9" ht="15.75">
      <c r="A7" s="147" t="s">
        <v>164</v>
      </c>
      <c r="B7" s="148" t="s">
        <v>228</v>
      </c>
      <c r="C7" s="149"/>
      <c r="D7" s="150"/>
      <c r="E7" s="260">
        <f>SUM(E8:E15)</f>
        <v>13460</v>
      </c>
      <c r="F7" s="260">
        <f>SUM(F8:F15)</f>
        <v>11980</v>
      </c>
      <c r="G7" s="243">
        <f t="shared" ref="G7:G18" si="0">(F7/E7)*100</f>
        <v>89.004457652303117</v>
      </c>
    </row>
    <row r="8" spans="1:9" ht="15.75">
      <c r="A8" s="136"/>
      <c r="B8" s="137"/>
      <c r="C8" s="108" t="s">
        <v>23</v>
      </c>
      <c r="D8" s="138" t="s">
        <v>165</v>
      </c>
      <c r="E8" s="261">
        <v>2800</v>
      </c>
      <c r="F8" s="261">
        <v>2470</v>
      </c>
      <c r="G8" s="244">
        <f t="shared" si="0"/>
        <v>88.214285714285708</v>
      </c>
      <c r="H8" s="218"/>
    </row>
    <row r="9" spans="1:9" ht="15.75">
      <c r="A9" s="136"/>
      <c r="B9" s="137"/>
      <c r="C9" s="108" t="s">
        <v>285</v>
      </c>
      <c r="D9" s="108" t="s">
        <v>165</v>
      </c>
      <c r="E9" s="262">
        <v>1350</v>
      </c>
      <c r="F9" s="262">
        <v>1350</v>
      </c>
      <c r="G9" s="244">
        <f t="shared" si="0"/>
        <v>100</v>
      </c>
    </row>
    <row r="10" spans="1:9" ht="15.75">
      <c r="A10" s="139"/>
      <c r="B10" s="140"/>
      <c r="C10" s="141" t="s">
        <v>394</v>
      </c>
      <c r="D10" s="138" t="s">
        <v>165</v>
      </c>
      <c r="E10" s="230">
        <v>6150</v>
      </c>
      <c r="F10" s="230">
        <v>1200</v>
      </c>
      <c r="G10" s="244">
        <f t="shared" si="0"/>
        <v>19.512195121951219</v>
      </c>
      <c r="H10" s="187"/>
    </row>
    <row r="11" spans="1:9" ht="15.75">
      <c r="A11" s="139"/>
      <c r="B11" s="140"/>
      <c r="C11" s="141" t="s">
        <v>279</v>
      </c>
      <c r="D11" s="138" t="s">
        <v>165</v>
      </c>
      <c r="E11" s="201">
        <v>1460</v>
      </c>
      <c r="F11" s="201">
        <v>1460</v>
      </c>
      <c r="G11" s="410">
        <f t="shared" si="0"/>
        <v>100</v>
      </c>
    </row>
    <row r="12" spans="1:9" ht="26.25">
      <c r="A12" s="139"/>
      <c r="B12" s="140"/>
      <c r="C12" s="538" t="s">
        <v>386</v>
      </c>
      <c r="D12" s="433" t="s">
        <v>165</v>
      </c>
      <c r="E12" s="230">
        <v>1000</v>
      </c>
      <c r="F12" s="230">
        <v>1200</v>
      </c>
      <c r="G12" s="410">
        <f t="shared" si="0"/>
        <v>120</v>
      </c>
    </row>
    <row r="13" spans="1:9" ht="15.75">
      <c r="A13" s="139"/>
      <c r="B13" s="140"/>
      <c r="C13" s="432" t="s">
        <v>385</v>
      </c>
      <c r="D13" s="433" t="s">
        <v>165</v>
      </c>
      <c r="E13" s="230">
        <v>0</v>
      </c>
      <c r="F13" s="230">
        <v>3600</v>
      </c>
      <c r="G13" s="410">
        <v>0</v>
      </c>
      <c r="I13" s="476"/>
    </row>
    <row r="14" spans="1:9" ht="15.75">
      <c r="A14" s="139"/>
      <c r="B14" s="140"/>
      <c r="C14" s="432" t="s">
        <v>384</v>
      </c>
      <c r="D14" s="433" t="s">
        <v>383</v>
      </c>
      <c r="E14" s="230">
        <v>0</v>
      </c>
      <c r="F14" s="230">
        <v>700</v>
      </c>
      <c r="G14" s="410">
        <v>0</v>
      </c>
      <c r="I14" s="476"/>
    </row>
    <row r="15" spans="1:9" ht="15.75">
      <c r="A15" s="139"/>
      <c r="B15" s="137"/>
      <c r="C15" s="432" t="s">
        <v>339</v>
      </c>
      <c r="D15" s="433" t="s">
        <v>340</v>
      </c>
      <c r="E15" s="230">
        <v>700</v>
      </c>
      <c r="F15" s="230">
        <v>0</v>
      </c>
      <c r="G15" s="440">
        <v>0</v>
      </c>
    </row>
    <row r="16" spans="1:9">
      <c r="A16" s="125" t="s">
        <v>229</v>
      </c>
      <c r="B16" s="637" t="s">
        <v>223</v>
      </c>
      <c r="C16" s="638"/>
      <c r="D16" s="142"/>
      <c r="E16" s="263">
        <f>E17</f>
        <v>450</v>
      </c>
      <c r="F16" s="263">
        <f>F17</f>
        <v>450</v>
      </c>
      <c r="G16" s="243">
        <f t="shared" si="0"/>
        <v>100</v>
      </c>
    </row>
    <row r="17" spans="1:7" ht="15.75" thickBot="1">
      <c r="A17" s="411"/>
      <c r="B17" s="412"/>
      <c r="C17" s="413" t="s">
        <v>166</v>
      </c>
      <c r="D17" s="414" t="s">
        <v>167</v>
      </c>
      <c r="E17" s="415">
        <v>450</v>
      </c>
      <c r="F17" s="415">
        <v>450</v>
      </c>
      <c r="G17" s="416">
        <f t="shared" si="0"/>
        <v>100</v>
      </c>
    </row>
    <row r="18" spans="1:7" ht="16.5" thickBot="1">
      <c r="A18" s="592" t="s">
        <v>16</v>
      </c>
      <c r="B18" s="593"/>
      <c r="C18" s="594"/>
      <c r="D18" s="143"/>
      <c r="E18" s="264">
        <f>E16+E7</f>
        <v>13910</v>
      </c>
      <c r="F18" s="264">
        <f>F16+F7</f>
        <v>12430</v>
      </c>
      <c r="G18" s="253">
        <f t="shared" si="0"/>
        <v>89.360172537742628</v>
      </c>
    </row>
    <row r="19" spans="1:7" ht="15.75">
      <c r="A19" s="144"/>
      <c r="B19" s="144"/>
      <c r="C19" s="144"/>
      <c r="D19" s="144"/>
      <c r="E19" s="145"/>
    </row>
    <row r="20" spans="1:7" s="212" customFormat="1" ht="12.75">
      <c r="A20" s="96"/>
      <c r="B20" s="224"/>
      <c r="C20" s="224"/>
      <c r="D20" s="224"/>
      <c r="E20" s="211"/>
    </row>
    <row r="31" spans="1:7" ht="19.5" customHeight="1"/>
    <row r="32" spans="1:7" ht="15.75" customHeight="1"/>
    <row r="33" ht="15" customHeight="1"/>
    <row r="34" ht="18" customHeight="1"/>
    <row r="35" ht="15.75" customHeight="1"/>
    <row r="36" ht="15.75" customHeight="1"/>
    <row r="37" ht="15" customHeight="1"/>
  </sheetData>
  <mergeCells count="3">
    <mergeCell ref="A1:D1"/>
    <mergeCell ref="B16:C16"/>
    <mergeCell ref="A18:C18"/>
  </mergeCells>
  <printOptions horizontalCentered="1"/>
  <pageMargins left="0" right="0" top="0.39370078740157483" bottom="0" header="0" footer="0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6"/>
  <sheetViews>
    <sheetView zoomScaleNormal="100" workbookViewId="0">
      <selection sqref="A1:G116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7" width="14.7109375" customWidth="1"/>
  </cols>
  <sheetData>
    <row r="1" spans="1:8" ht="14.25" customHeight="1" thickBot="1">
      <c r="A1" s="45"/>
      <c r="B1" s="647" t="s">
        <v>168</v>
      </c>
      <c r="C1" s="647"/>
      <c r="D1" s="647"/>
      <c r="E1" s="647"/>
      <c r="G1" s="271" t="s">
        <v>379</v>
      </c>
    </row>
    <row r="2" spans="1:8" ht="12" customHeight="1">
      <c r="A2" s="9" t="s">
        <v>1</v>
      </c>
      <c r="B2" s="4" t="s">
        <v>2</v>
      </c>
      <c r="C2" s="10" t="s">
        <v>3</v>
      </c>
      <c r="D2" s="46"/>
      <c r="E2" s="54" t="s">
        <v>4</v>
      </c>
      <c r="F2" s="54" t="s">
        <v>244</v>
      </c>
      <c r="G2" s="240"/>
      <c r="H2" s="187"/>
    </row>
    <row r="3" spans="1:8" ht="12" customHeight="1">
      <c r="A3" s="11" t="s">
        <v>5</v>
      </c>
      <c r="B3" s="5" t="s">
        <v>6</v>
      </c>
      <c r="C3" s="12" t="s">
        <v>7</v>
      </c>
      <c r="D3" s="6" t="s">
        <v>8</v>
      </c>
      <c r="E3" s="57" t="s">
        <v>289</v>
      </c>
      <c r="F3" s="57" t="s">
        <v>230</v>
      </c>
      <c r="G3" s="241" t="s">
        <v>349</v>
      </c>
    </row>
    <row r="4" spans="1:8" ht="12" customHeight="1" thickBot="1">
      <c r="A4" s="13" t="s">
        <v>9</v>
      </c>
      <c r="B4" s="7" t="s">
        <v>10</v>
      </c>
      <c r="C4" s="14"/>
      <c r="D4" s="15"/>
      <c r="E4" s="60" t="s">
        <v>320</v>
      </c>
      <c r="F4" s="60" t="s">
        <v>348</v>
      </c>
      <c r="G4" s="242" t="s">
        <v>245</v>
      </c>
    </row>
    <row r="5" spans="1:8" ht="12.75" customHeight="1">
      <c r="A5" s="47" t="s">
        <v>11</v>
      </c>
      <c r="B5" s="43"/>
      <c r="C5" s="32"/>
      <c r="D5" s="48"/>
      <c r="E5" s="49"/>
      <c r="F5" s="265"/>
      <c r="G5" s="233"/>
    </row>
    <row r="6" spans="1:8" ht="12.75" customHeight="1">
      <c r="A6" s="434" t="s">
        <v>169</v>
      </c>
      <c r="B6" s="648" t="s">
        <v>170</v>
      </c>
      <c r="C6" s="649"/>
      <c r="D6" s="437"/>
      <c r="E6" s="234">
        <f>E7+E26+E37+E33</f>
        <v>246659</v>
      </c>
      <c r="F6" s="234">
        <f>F7+F26+F37+F33</f>
        <v>255768</v>
      </c>
      <c r="G6" s="468">
        <f t="shared" ref="G6:G43" si="0">(F6/E6)*100</f>
        <v>103.69295261879761</v>
      </c>
    </row>
    <row r="7" spans="1:8" ht="12.75" customHeight="1">
      <c r="A7" s="91"/>
      <c r="B7" s="83"/>
      <c r="C7" s="76"/>
      <c r="D7" s="84" t="s">
        <v>171</v>
      </c>
      <c r="E7" s="234">
        <f>SUM(E8:E25)</f>
        <v>226000</v>
      </c>
      <c r="F7" s="234">
        <f>SUM(F8:F25)</f>
        <v>234016</v>
      </c>
      <c r="G7" s="243">
        <f t="shared" si="0"/>
        <v>103.54690265486725</v>
      </c>
    </row>
    <row r="8" spans="1:8" ht="12.75" customHeight="1">
      <c r="A8" s="91"/>
      <c r="B8" s="330"/>
      <c r="C8" s="73"/>
      <c r="D8" s="363" t="s">
        <v>172</v>
      </c>
      <c r="E8" s="222">
        <v>148000</v>
      </c>
      <c r="F8" s="222">
        <v>157000</v>
      </c>
      <c r="G8" s="467">
        <f t="shared" si="0"/>
        <v>106.08108108108108</v>
      </c>
    </row>
    <row r="9" spans="1:8" ht="12.75" customHeight="1">
      <c r="A9" s="91"/>
      <c r="B9" s="330"/>
      <c r="C9" s="73"/>
      <c r="D9" s="363" t="s">
        <v>173</v>
      </c>
      <c r="E9" s="222">
        <v>11000</v>
      </c>
      <c r="F9" s="222">
        <v>11000</v>
      </c>
      <c r="G9" s="467">
        <f t="shared" si="0"/>
        <v>100</v>
      </c>
    </row>
    <row r="10" spans="1:8" ht="12.75" customHeight="1">
      <c r="A10" s="91"/>
      <c r="B10" s="329" t="s">
        <v>243</v>
      </c>
      <c r="C10" s="73" t="s">
        <v>174</v>
      </c>
      <c r="D10" s="363" t="s">
        <v>175</v>
      </c>
      <c r="E10" s="222">
        <v>320</v>
      </c>
      <c r="F10" s="222">
        <v>320</v>
      </c>
      <c r="G10" s="467">
        <f t="shared" si="0"/>
        <v>100</v>
      </c>
    </row>
    <row r="11" spans="1:8" ht="12.75" customHeight="1">
      <c r="A11" s="91"/>
      <c r="B11" s="330"/>
      <c r="C11" s="73"/>
      <c r="D11" s="363" t="s">
        <v>176</v>
      </c>
      <c r="E11" s="222">
        <v>1000</v>
      </c>
      <c r="F11" s="222">
        <v>3000</v>
      </c>
      <c r="G11" s="467">
        <f t="shared" si="0"/>
        <v>300</v>
      </c>
    </row>
    <row r="12" spans="1:8" ht="12.75" customHeight="1">
      <c r="A12" s="91"/>
      <c r="B12" s="330"/>
      <c r="C12" s="73"/>
      <c r="D12" s="363" t="s">
        <v>177</v>
      </c>
      <c r="E12" s="222">
        <v>39550</v>
      </c>
      <c r="F12" s="222">
        <v>40400</v>
      </c>
      <c r="G12" s="467">
        <f t="shared" si="0"/>
        <v>102.14917825537296</v>
      </c>
    </row>
    <row r="13" spans="1:8" ht="12.75" customHeight="1">
      <c r="A13" s="91"/>
      <c r="B13" s="330"/>
      <c r="C13" s="73"/>
      <c r="D13" s="363" t="s">
        <v>178</v>
      </c>
      <c r="E13" s="222">
        <v>600</v>
      </c>
      <c r="F13" s="222">
        <v>600</v>
      </c>
      <c r="G13" s="467">
        <f t="shared" si="0"/>
        <v>100</v>
      </c>
    </row>
    <row r="14" spans="1:8" ht="12.75" customHeight="1">
      <c r="A14" s="91"/>
      <c r="B14" s="330"/>
      <c r="C14" s="73"/>
      <c r="D14" s="363" t="s">
        <v>179</v>
      </c>
      <c r="E14" s="222">
        <v>14340</v>
      </c>
      <c r="F14" s="222">
        <v>14171</v>
      </c>
      <c r="G14" s="467">
        <f t="shared" si="0"/>
        <v>98.821478382147845</v>
      </c>
    </row>
    <row r="15" spans="1:8" ht="12.75" customHeight="1">
      <c r="A15" s="91"/>
      <c r="B15" s="330"/>
      <c r="C15" s="73"/>
      <c r="D15" s="363" t="s">
        <v>180</v>
      </c>
      <c r="E15" s="222">
        <v>700</v>
      </c>
      <c r="F15" s="222">
        <v>740</v>
      </c>
      <c r="G15" s="467">
        <f t="shared" si="0"/>
        <v>105.71428571428572</v>
      </c>
    </row>
    <row r="16" spans="1:8" ht="12.75" customHeight="1">
      <c r="A16" s="91"/>
      <c r="B16" s="330"/>
      <c r="C16" s="73"/>
      <c r="D16" s="363" t="s">
        <v>119</v>
      </c>
      <c r="E16" s="222">
        <v>3200</v>
      </c>
      <c r="F16" s="222">
        <v>3000</v>
      </c>
      <c r="G16" s="467">
        <f t="shared" si="0"/>
        <v>93.75</v>
      </c>
    </row>
    <row r="17" spans="1:7" ht="12.75" customHeight="1">
      <c r="A17" s="645"/>
      <c r="B17" s="643"/>
      <c r="C17" s="641"/>
      <c r="D17" s="377" t="s">
        <v>213</v>
      </c>
      <c r="E17" s="639">
        <v>538</v>
      </c>
      <c r="F17" s="639">
        <v>400</v>
      </c>
      <c r="G17" s="470"/>
    </row>
    <row r="18" spans="1:7" ht="12.75" customHeight="1">
      <c r="A18" s="646"/>
      <c r="B18" s="644"/>
      <c r="C18" s="642"/>
      <c r="D18" s="378" t="s">
        <v>214</v>
      </c>
      <c r="E18" s="640"/>
      <c r="F18" s="640"/>
      <c r="G18" s="471">
        <f>(F17/E17)*100</f>
        <v>74.34944237918215</v>
      </c>
    </row>
    <row r="19" spans="1:7" ht="12.75" customHeight="1">
      <c r="A19" s="91"/>
      <c r="B19" s="330"/>
      <c r="C19" s="73" t="s">
        <v>174</v>
      </c>
      <c r="D19" s="363" t="s">
        <v>310</v>
      </c>
      <c r="E19" s="222">
        <v>200</v>
      </c>
      <c r="F19" s="222">
        <v>100</v>
      </c>
      <c r="G19" s="471">
        <f>(F19/E19)*100</f>
        <v>50</v>
      </c>
    </row>
    <row r="20" spans="1:7" ht="12.75" customHeight="1">
      <c r="A20" s="91"/>
      <c r="B20" s="330"/>
      <c r="C20" s="73"/>
      <c r="D20" s="363" t="s">
        <v>181</v>
      </c>
      <c r="E20" s="222">
        <v>120</v>
      </c>
      <c r="F20" s="222">
        <v>100</v>
      </c>
      <c r="G20" s="471">
        <f t="shared" ref="G20:G25" si="1">(F20/E20)*100</f>
        <v>83.333333333333343</v>
      </c>
    </row>
    <row r="21" spans="1:7" ht="12.75" customHeight="1">
      <c r="A21" s="91"/>
      <c r="B21" s="330"/>
      <c r="C21" s="73" t="s">
        <v>174</v>
      </c>
      <c r="D21" s="363" t="s">
        <v>182</v>
      </c>
      <c r="E21" s="222">
        <v>2485</v>
      </c>
      <c r="F21" s="222">
        <v>2485</v>
      </c>
      <c r="G21" s="471">
        <f t="shared" si="1"/>
        <v>100</v>
      </c>
    </row>
    <row r="22" spans="1:7" ht="12.75" customHeight="1">
      <c r="A22" s="91"/>
      <c r="B22" s="330"/>
      <c r="C22" s="73" t="s">
        <v>174</v>
      </c>
      <c r="D22" s="363" t="s">
        <v>215</v>
      </c>
      <c r="E22" s="222">
        <v>200</v>
      </c>
      <c r="F22" s="222">
        <v>0</v>
      </c>
      <c r="G22" s="471">
        <f t="shared" si="1"/>
        <v>0</v>
      </c>
    </row>
    <row r="23" spans="1:7" ht="12.75" customHeight="1">
      <c r="A23" s="92"/>
      <c r="B23" s="331"/>
      <c r="C23" s="334" t="s">
        <v>323</v>
      </c>
      <c r="D23" s="379" t="s">
        <v>311</v>
      </c>
      <c r="E23" s="222">
        <v>2000</v>
      </c>
      <c r="F23" s="222">
        <v>0</v>
      </c>
      <c r="G23" s="471">
        <f t="shared" si="1"/>
        <v>0</v>
      </c>
    </row>
    <row r="24" spans="1:7" ht="12.75" customHeight="1">
      <c r="A24" s="91"/>
      <c r="B24" s="330"/>
      <c r="C24" s="336" t="s">
        <v>23</v>
      </c>
      <c r="D24" s="380" t="s">
        <v>121</v>
      </c>
      <c r="E24" s="381">
        <v>1200</v>
      </c>
      <c r="F24" s="381">
        <v>700</v>
      </c>
      <c r="G24" s="471">
        <f t="shared" si="1"/>
        <v>58.333333333333336</v>
      </c>
    </row>
    <row r="25" spans="1:7" ht="12.75" customHeight="1">
      <c r="A25" s="91"/>
      <c r="B25" s="330"/>
      <c r="C25" s="336" t="s">
        <v>341</v>
      </c>
      <c r="D25" s="82" t="s">
        <v>264</v>
      </c>
      <c r="E25" s="381">
        <v>547</v>
      </c>
      <c r="F25" s="381">
        <v>0</v>
      </c>
      <c r="G25" s="471">
        <f t="shared" si="1"/>
        <v>0</v>
      </c>
    </row>
    <row r="26" spans="1:7" ht="12.75" customHeight="1">
      <c r="A26" s="91"/>
      <c r="B26" s="83"/>
      <c r="C26" s="76"/>
      <c r="D26" s="84" t="s">
        <v>183</v>
      </c>
      <c r="E26" s="398">
        <f>SUM(E27:E32)</f>
        <v>18459</v>
      </c>
      <c r="F26" s="398">
        <f>SUM(F27:F32)</f>
        <v>20182</v>
      </c>
      <c r="G26" s="243">
        <f t="shared" si="0"/>
        <v>109.33420011918304</v>
      </c>
    </row>
    <row r="27" spans="1:7" ht="12.75" customHeight="1">
      <c r="A27" s="91"/>
      <c r="B27" s="83"/>
      <c r="C27" s="77"/>
      <c r="D27" s="363" t="s">
        <v>184</v>
      </c>
      <c r="E27" s="222">
        <v>14397</v>
      </c>
      <c r="F27" s="222">
        <v>15900</v>
      </c>
      <c r="G27" s="467">
        <f t="shared" si="0"/>
        <v>110.43967493227755</v>
      </c>
    </row>
    <row r="28" spans="1:7" ht="12.75" customHeight="1">
      <c r="A28" s="91"/>
      <c r="B28" s="83"/>
      <c r="C28" s="77"/>
      <c r="D28" s="363" t="s">
        <v>177</v>
      </c>
      <c r="E28" s="222">
        <v>2818</v>
      </c>
      <c r="F28" s="222">
        <v>2740</v>
      </c>
      <c r="G28" s="467">
        <f t="shared" si="0"/>
        <v>97.23207948899929</v>
      </c>
    </row>
    <row r="29" spans="1:7" ht="12.75" customHeight="1">
      <c r="A29" s="91"/>
      <c r="B29" s="83"/>
      <c r="C29" s="77"/>
      <c r="D29" s="363" t="s">
        <v>178</v>
      </c>
      <c r="E29" s="222">
        <v>25</v>
      </c>
      <c r="F29" s="222">
        <v>15</v>
      </c>
      <c r="G29" s="467">
        <f t="shared" si="0"/>
        <v>60</v>
      </c>
    </row>
    <row r="30" spans="1:7" ht="12.75" customHeight="1">
      <c r="A30" s="91"/>
      <c r="B30" s="83"/>
      <c r="C30" s="77"/>
      <c r="D30" s="363" t="s">
        <v>179</v>
      </c>
      <c r="E30" s="222">
        <v>1015</v>
      </c>
      <c r="F30" s="222">
        <v>1363</v>
      </c>
      <c r="G30" s="467">
        <f t="shared" si="0"/>
        <v>134.28571428571428</v>
      </c>
    </row>
    <row r="31" spans="1:7" ht="12.75" customHeight="1">
      <c r="A31" s="91"/>
      <c r="B31" s="83"/>
      <c r="C31" s="73" t="s">
        <v>174</v>
      </c>
      <c r="D31" s="363" t="s">
        <v>185</v>
      </c>
      <c r="E31" s="222">
        <v>84</v>
      </c>
      <c r="F31" s="222">
        <v>84</v>
      </c>
      <c r="G31" s="467">
        <f t="shared" si="0"/>
        <v>100</v>
      </c>
    </row>
    <row r="32" spans="1:7" ht="12.75" customHeight="1">
      <c r="A32" s="91"/>
      <c r="B32" s="329" t="s">
        <v>242</v>
      </c>
      <c r="C32" s="73" t="s">
        <v>267</v>
      </c>
      <c r="D32" s="363" t="s">
        <v>212</v>
      </c>
      <c r="E32" s="381">
        <v>120</v>
      </c>
      <c r="F32" s="381">
        <v>80</v>
      </c>
      <c r="G32" s="467">
        <f t="shared" si="0"/>
        <v>66.666666666666657</v>
      </c>
    </row>
    <row r="33" spans="1:8" ht="12.75" customHeight="1">
      <c r="A33" s="91"/>
      <c r="B33" s="329"/>
      <c r="C33" s="73"/>
      <c r="D33" s="84" t="s">
        <v>343</v>
      </c>
      <c r="E33" s="312">
        <f>E34</f>
        <v>200</v>
      </c>
      <c r="F33" s="312">
        <f>F34</f>
        <v>0</v>
      </c>
      <c r="G33" s="468">
        <f t="shared" si="0"/>
        <v>0</v>
      </c>
    </row>
    <row r="34" spans="1:8" ht="12.75" customHeight="1">
      <c r="A34" s="91"/>
      <c r="B34" s="329"/>
      <c r="C34" s="73" t="s">
        <v>344</v>
      </c>
      <c r="D34" s="363" t="s">
        <v>173</v>
      </c>
      <c r="E34" s="381">
        <v>200</v>
      </c>
      <c r="F34" s="381">
        <v>0</v>
      </c>
      <c r="G34" s="467">
        <f t="shared" si="0"/>
        <v>0</v>
      </c>
    </row>
    <row r="35" spans="1:8" ht="12.75" customHeight="1">
      <c r="A35" s="91"/>
      <c r="B35" s="329"/>
      <c r="C35" s="73"/>
      <c r="D35" s="363"/>
      <c r="E35" s="381"/>
      <c r="F35" s="381"/>
      <c r="G35" s="467"/>
    </row>
    <row r="36" spans="1:8" ht="12.75" customHeight="1">
      <c r="A36" s="434" t="s">
        <v>169</v>
      </c>
      <c r="B36" s="393"/>
      <c r="C36" s="435" t="s">
        <v>263</v>
      </c>
      <c r="D36" s="363"/>
      <c r="E36" s="381"/>
      <c r="F36" s="381"/>
      <c r="G36" s="467"/>
    </row>
    <row r="37" spans="1:8" ht="12.75" customHeight="1">
      <c r="A37" s="436"/>
      <c r="B37" s="393"/>
      <c r="C37" s="435"/>
      <c r="D37" s="437" t="s">
        <v>171</v>
      </c>
      <c r="E37" s="234">
        <f>E38</f>
        <v>2000</v>
      </c>
      <c r="F37" s="234">
        <f>F38</f>
        <v>1570</v>
      </c>
      <c r="G37" s="467">
        <f t="shared" si="0"/>
        <v>78.5</v>
      </c>
    </row>
    <row r="38" spans="1:8" ht="12.75" customHeight="1">
      <c r="A38" s="436"/>
      <c r="B38" s="393"/>
      <c r="C38" s="438" t="s">
        <v>333</v>
      </c>
      <c r="D38" s="437"/>
      <c r="E38" s="381">
        <v>2000</v>
      </c>
      <c r="F38" s="484">
        <v>1570</v>
      </c>
      <c r="G38" s="467">
        <f t="shared" si="0"/>
        <v>78.5</v>
      </c>
    </row>
    <row r="39" spans="1:8" ht="12.75" customHeight="1">
      <c r="A39" s="91"/>
      <c r="B39" s="329"/>
      <c r="C39" s="103"/>
      <c r="D39" s="84"/>
      <c r="E39" s="381"/>
      <c r="F39" s="381"/>
      <c r="G39" s="467"/>
    </row>
    <row r="40" spans="1:8" ht="12.75" customHeight="1">
      <c r="A40" s="91"/>
      <c r="B40" s="83"/>
      <c r="C40" s="73"/>
      <c r="D40" s="82"/>
      <c r="E40" s="381"/>
      <c r="F40" s="381"/>
      <c r="G40" s="467"/>
    </row>
    <row r="41" spans="1:8" ht="12.75" customHeight="1">
      <c r="A41" s="434" t="s">
        <v>393</v>
      </c>
      <c r="B41" s="648" t="s">
        <v>392</v>
      </c>
      <c r="C41" s="649"/>
      <c r="D41" s="437" t="s">
        <v>171</v>
      </c>
      <c r="E41" s="234">
        <f>E42+E43</f>
        <v>380</v>
      </c>
      <c r="F41" s="234">
        <f>F42+F43</f>
        <v>250</v>
      </c>
      <c r="G41" s="468">
        <f t="shared" si="0"/>
        <v>65.789473684210535</v>
      </c>
    </row>
    <row r="42" spans="1:8" ht="12.75" customHeight="1">
      <c r="A42" s="91"/>
      <c r="B42" s="94"/>
      <c r="C42" s="73"/>
      <c r="D42" s="85" t="s">
        <v>105</v>
      </c>
      <c r="E42" s="222">
        <v>80</v>
      </c>
      <c r="F42" s="222">
        <v>60</v>
      </c>
      <c r="G42" s="467">
        <f t="shared" si="0"/>
        <v>75</v>
      </c>
    </row>
    <row r="43" spans="1:8" ht="12.75" customHeight="1" thickBot="1">
      <c r="A43" s="577"/>
      <c r="B43" s="521" t="s">
        <v>217</v>
      </c>
      <c r="C43" s="522" t="s">
        <v>329</v>
      </c>
      <c r="D43" s="578" t="s">
        <v>187</v>
      </c>
      <c r="E43" s="451">
        <v>300</v>
      </c>
      <c r="F43" s="451">
        <v>190</v>
      </c>
      <c r="G43" s="472">
        <f t="shared" si="0"/>
        <v>63.333333333333329</v>
      </c>
      <c r="H43" s="187"/>
    </row>
    <row r="44" spans="1:8" ht="12.75" customHeight="1">
      <c r="A44" s="446"/>
      <c r="B44" s="447"/>
      <c r="C44" s="448"/>
      <c r="D44" s="449"/>
      <c r="E44" s="450"/>
      <c r="F44" s="450"/>
      <c r="G44" s="463"/>
    </row>
    <row r="45" spans="1:8" ht="12.75" customHeight="1">
      <c r="A45" s="446"/>
      <c r="B45" s="447"/>
      <c r="C45" s="448"/>
      <c r="D45" s="449"/>
      <c r="E45" s="450"/>
      <c r="F45" s="450"/>
      <c r="G45" s="463"/>
    </row>
    <row r="46" spans="1:8" ht="12.75" customHeight="1">
      <c r="A46" s="446"/>
      <c r="B46" s="447"/>
      <c r="C46" s="448"/>
      <c r="D46" s="449"/>
      <c r="E46" s="450"/>
      <c r="F46" s="450"/>
      <c r="G46" s="463"/>
    </row>
    <row r="47" spans="1:8" ht="12.75" customHeight="1">
      <c r="A47" s="446"/>
      <c r="B47" s="447"/>
      <c r="C47" s="448"/>
      <c r="D47" s="449"/>
      <c r="E47" s="450"/>
      <c r="F47" s="450"/>
      <c r="G47" s="463"/>
    </row>
    <row r="48" spans="1:8" ht="12.75" customHeight="1">
      <c r="A48" s="446"/>
      <c r="B48" s="447"/>
      <c r="C48" s="448"/>
      <c r="D48" s="449"/>
      <c r="E48" s="450"/>
      <c r="F48" s="450"/>
      <c r="G48" s="463"/>
    </row>
    <row r="49" spans="1:8" ht="12.75" customHeight="1">
      <c r="A49" s="446"/>
      <c r="B49" s="447"/>
      <c r="C49" s="448"/>
      <c r="D49" s="449"/>
      <c r="E49" s="450"/>
      <c r="F49" s="450"/>
      <c r="G49" s="463"/>
    </row>
    <row r="50" spans="1:8" ht="12.75" customHeight="1">
      <c r="A50" s="446"/>
      <c r="B50" s="447"/>
      <c r="C50" s="448"/>
      <c r="D50" s="449"/>
      <c r="E50" s="450"/>
      <c r="F50" s="450"/>
      <c r="G50" s="463"/>
    </row>
    <row r="51" spans="1:8" ht="12.75" customHeight="1">
      <c r="A51" s="446"/>
      <c r="B51" s="447"/>
      <c r="C51" s="448"/>
      <c r="D51" s="449"/>
      <c r="E51" s="450"/>
      <c r="F51" s="450"/>
      <c r="G51" s="463"/>
    </row>
    <row r="52" spans="1:8" ht="12.75" customHeight="1" thickBot="1">
      <c r="A52" s="446"/>
      <c r="B52" s="447"/>
      <c r="C52" s="448"/>
      <c r="D52" s="449"/>
      <c r="E52" s="450"/>
      <c r="F52" s="450"/>
      <c r="G52" s="464" t="s">
        <v>380</v>
      </c>
    </row>
    <row r="53" spans="1:8" ht="12.75" customHeight="1">
      <c r="A53" s="9" t="s">
        <v>1</v>
      </c>
      <c r="B53" s="4" t="s">
        <v>2</v>
      </c>
      <c r="C53" s="10" t="s">
        <v>3</v>
      </c>
      <c r="D53" s="46"/>
      <c r="E53" s="54" t="s">
        <v>4</v>
      </c>
      <c r="F53" s="54" t="s">
        <v>244</v>
      </c>
      <c r="G53" s="465"/>
    </row>
    <row r="54" spans="1:8" ht="12.75" customHeight="1">
      <c r="A54" s="11" t="s">
        <v>5</v>
      </c>
      <c r="B54" s="5" t="s">
        <v>6</v>
      </c>
      <c r="C54" s="12" t="s">
        <v>7</v>
      </c>
      <c r="D54" s="6" t="s">
        <v>8</v>
      </c>
      <c r="E54" s="57" t="s">
        <v>289</v>
      </c>
      <c r="F54" s="57" t="s">
        <v>230</v>
      </c>
      <c r="G54" s="466" t="s">
        <v>351</v>
      </c>
    </row>
    <row r="55" spans="1:8" ht="12.75" customHeight="1" thickBot="1">
      <c r="A55" s="515" t="s">
        <v>9</v>
      </c>
      <c r="B55" s="516" t="s">
        <v>10</v>
      </c>
      <c r="C55" s="517"/>
      <c r="D55" s="518"/>
      <c r="E55" s="443" t="s">
        <v>320</v>
      </c>
      <c r="F55" s="443" t="s">
        <v>348</v>
      </c>
      <c r="G55" s="519" t="s">
        <v>245</v>
      </c>
    </row>
    <row r="56" spans="1:8" s="187" customFormat="1" ht="12.75" customHeight="1">
      <c r="A56" s="434" t="s">
        <v>216</v>
      </c>
      <c r="B56" s="513" t="s">
        <v>149</v>
      </c>
      <c r="C56" s="514"/>
      <c r="D56" s="437"/>
      <c r="E56" s="234">
        <f>E57+E60+E88</f>
        <v>70344</v>
      </c>
      <c r="F56" s="234">
        <f>F57+F60</f>
        <v>48014</v>
      </c>
      <c r="G56" s="468">
        <f t="shared" ref="G56:G58" si="2">(F56/E56)*100</f>
        <v>68.255999090185369</v>
      </c>
    </row>
    <row r="57" spans="1:8" s="187" customFormat="1" ht="12.75" customHeight="1">
      <c r="A57" s="434"/>
      <c r="B57" s="513"/>
      <c r="C57" s="513"/>
      <c r="D57" s="437" t="s">
        <v>171</v>
      </c>
      <c r="E57" s="234">
        <f>E58+E59</f>
        <v>660</v>
      </c>
      <c r="F57" s="234">
        <f>F58+F59</f>
        <v>1000</v>
      </c>
      <c r="G57" s="468">
        <f t="shared" si="2"/>
        <v>151.5151515151515</v>
      </c>
    </row>
    <row r="58" spans="1:8" s="187" customFormat="1" ht="12.75" customHeight="1">
      <c r="A58" s="434"/>
      <c r="B58" s="510">
        <v>931</v>
      </c>
      <c r="C58" s="513"/>
      <c r="D58" s="380" t="s">
        <v>121</v>
      </c>
      <c r="E58" s="222">
        <v>660</v>
      </c>
      <c r="F58" s="222">
        <v>800</v>
      </c>
      <c r="G58" s="467">
        <f t="shared" si="2"/>
        <v>121.21212121212122</v>
      </c>
      <c r="H58" s="541"/>
    </row>
    <row r="59" spans="1:8" s="187" customFormat="1" ht="12.75" customHeight="1">
      <c r="A59" s="504"/>
      <c r="B59" s="537">
        <v>931</v>
      </c>
      <c r="C59" s="505"/>
      <c r="D59" s="85" t="s">
        <v>105</v>
      </c>
      <c r="E59" s="536">
        <v>0</v>
      </c>
      <c r="F59" s="536">
        <v>200</v>
      </c>
      <c r="G59" s="467">
        <v>0</v>
      </c>
    </row>
    <row r="60" spans="1:8" ht="12.75" customHeight="1">
      <c r="A60" s="89"/>
      <c r="B60" s="88"/>
      <c r="C60" s="225" t="s">
        <v>221</v>
      </c>
      <c r="D60" s="512" t="s">
        <v>171</v>
      </c>
      <c r="E60" s="507">
        <f>SUM(E61:E86)</f>
        <v>45984</v>
      </c>
      <c r="F60" s="507">
        <f>SUM(F61:F86)</f>
        <v>47014</v>
      </c>
      <c r="G60" s="508">
        <f t="shared" ref="G60:G116" si="3">(F60/E60)*100</f>
        <v>102.23990953375086</v>
      </c>
    </row>
    <row r="61" spans="1:8" ht="12.75" customHeight="1">
      <c r="A61" s="338"/>
      <c r="B61" s="339"/>
      <c r="C61" s="77" t="s">
        <v>115</v>
      </c>
      <c r="D61" s="82" t="s">
        <v>188</v>
      </c>
      <c r="E61" s="222">
        <v>15</v>
      </c>
      <c r="F61" s="222">
        <v>15</v>
      </c>
      <c r="G61" s="467">
        <f t="shared" si="3"/>
        <v>100</v>
      </c>
    </row>
    <row r="62" spans="1:8" ht="12.75" customHeight="1">
      <c r="A62" s="338"/>
      <c r="B62" s="339"/>
      <c r="C62" s="77" t="s">
        <v>115</v>
      </c>
      <c r="D62" s="82" t="s">
        <v>116</v>
      </c>
      <c r="E62" s="222">
        <v>200</v>
      </c>
      <c r="F62" s="222">
        <v>100</v>
      </c>
      <c r="G62" s="467">
        <f t="shared" si="3"/>
        <v>50</v>
      </c>
    </row>
    <row r="63" spans="1:8" ht="12.75" customHeight="1">
      <c r="A63" s="338"/>
      <c r="B63" s="339"/>
      <c r="C63" s="77" t="s">
        <v>115</v>
      </c>
      <c r="D63" s="82" t="s">
        <v>156</v>
      </c>
      <c r="E63" s="222">
        <v>900</v>
      </c>
      <c r="F63" s="222">
        <v>600</v>
      </c>
      <c r="G63" s="467">
        <f t="shared" si="3"/>
        <v>66.666666666666657</v>
      </c>
    </row>
    <row r="64" spans="1:8" ht="12.75" customHeight="1">
      <c r="A64" s="338"/>
      <c r="B64" s="339"/>
      <c r="C64" s="77"/>
      <c r="D64" s="82" t="s">
        <v>157</v>
      </c>
      <c r="E64" s="222">
        <v>3500</v>
      </c>
      <c r="F64" s="222">
        <v>3600</v>
      </c>
      <c r="G64" s="467">
        <f t="shared" si="3"/>
        <v>102.85714285714285</v>
      </c>
    </row>
    <row r="65" spans="1:7" ht="12.75" customHeight="1">
      <c r="A65" s="338"/>
      <c r="B65" s="339"/>
      <c r="C65" s="77"/>
      <c r="D65" s="82" t="s">
        <v>189</v>
      </c>
      <c r="E65" s="222">
        <v>1</v>
      </c>
      <c r="F65" s="222">
        <v>1</v>
      </c>
      <c r="G65" s="467">
        <f t="shared" si="3"/>
        <v>100</v>
      </c>
    </row>
    <row r="66" spans="1:7" ht="12.75" customHeight="1">
      <c r="A66" s="338"/>
      <c r="B66" s="339"/>
      <c r="C66" s="77"/>
      <c r="D66" s="82" t="s">
        <v>190</v>
      </c>
      <c r="E66" s="222">
        <v>900</v>
      </c>
      <c r="F66" s="222">
        <v>900</v>
      </c>
      <c r="G66" s="467">
        <f t="shared" si="3"/>
        <v>100</v>
      </c>
    </row>
    <row r="67" spans="1:7" ht="12.75" customHeight="1">
      <c r="A67" s="338"/>
      <c r="B67" s="339"/>
      <c r="C67" s="77"/>
      <c r="D67" s="82" t="s">
        <v>191</v>
      </c>
      <c r="E67" s="222">
        <v>400</v>
      </c>
      <c r="F67" s="222">
        <v>400</v>
      </c>
      <c r="G67" s="467">
        <f t="shared" si="3"/>
        <v>100</v>
      </c>
    </row>
    <row r="68" spans="1:7" ht="12.75" customHeight="1">
      <c r="A68" s="338"/>
      <c r="B68" s="339"/>
      <c r="C68" s="77"/>
      <c r="D68" s="82" t="s">
        <v>192</v>
      </c>
      <c r="E68" s="222">
        <v>3500</v>
      </c>
      <c r="F68" s="222">
        <v>3500</v>
      </c>
      <c r="G68" s="467">
        <f t="shared" si="3"/>
        <v>100</v>
      </c>
    </row>
    <row r="69" spans="1:7" ht="12.75" customHeight="1">
      <c r="A69" s="338"/>
      <c r="B69" s="339"/>
      <c r="C69" s="77"/>
      <c r="D69" s="82" t="s">
        <v>162</v>
      </c>
      <c r="E69" s="222">
        <v>4000</v>
      </c>
      <c r="F69" s="222">
        <v>4500</v>
      </c>
      <c r="G69" s="467">
        <f t="shared" si="3"/>
        <v>112.5</v>
      </c>
    </row>
    <row r="70" spans="1:7" ht="12.75" customHeight="1">
      <c r="A70" s="338"/>
      <c r="B70" s="339"/>
      <c r="C70" s="77"/>
      <c r="D70" s="82" t="s">
        <v>193</v>
      </c>
      <c r="E70" s="222">
        <v>450</v>
      </c>
      <c r="F70" s="222">
        <v>400</v>
      </c>
      <c r="G70" s="467">
        <f t="shared" si="3"/>
        <v>88.888888888888886</v>
      </c>
    </row>
    <row r="71" spans="1:7" ht="12.75" customHeight="1">
      <c r="A71" s="338"/>
      <c r="B71" s="339"/>
      <c r="C71" s="77"/>
      <c r="D71" s="340" t="s">
        <v>194</v>
      </c>
      <c r="E71" s="222">
        <v>1800</v>
      </c>
      <c r="F71" s="222">
        <v>3800</v>
      </c>
      <c r="G71" s="467">
        <f t="shared" si="3"/>
        <v>211.11111111111111</v>
      </c>
    </row>
    <row r="72" spans="1:7" ht="12.75" customHeight="1">
      <c r="A72" s="338"/>
      <c r="B72" s="339"/>
      <c r="C72" s="77"/>
      <c r="D72" s="82" t="s">
        <v>195</v>
      </c>
      <c r="E72" s="222">
        <v>700</v>
      </c>
      <c r="F72" s="222">
        <v>900</v>
      </c>
      <c r="G72" s="467">
        <f t="shared" si="3"/>
        <v>128.57142857142858</v>
      </c>
    </row>
    <row r="73" spans="1:7" ht="12.75" customHeight="1">
      <c r="A73" s="338"/>
      <c r="B73" s="339"/>
      <c r="C73" s="77"/>
      <c r="D73" s="82" t="s">
        <v>108</v>
      </c>
      <c r="E73" s="222">
        <v>300</v>
      </c>
      <c r="F73" s="222">
        <v>400</v>
      </c>
      <c r="G73" s="467">
        <f t="shared" si="3"/>
        <v>133.33333333333331</v>
      </c>
    </row>
    <row r="74" spans="1:7" ht="12.75" customHeight="1">
      <c r="A74" s="338"/>
      <c r="B74" s="339"/>
      <c r="C74" s="333"/>
      <c r="D74" s="445" t="s">
        <v>158</v>
      </c>
      <c r="E74" s="222">
        <v>200</v>
      </c>
      <c r="F74" s="222">
        <v>150</v>
      </c>
      <c r="G74" s="467">
        <f t="shared" si="3"/>
        <v>75</v>
      </c>
    </row>
    <row r="75" spans="1:7" ht="12.75" customHeight="1">
      <c r="A75" s="338"/>
      <c r="B75" s="339"/>
      <c r="C75" s="73"/>
      <c r="D75" s="363" t="s">
        <v>121</v>
      </c>
      <c r="E75" s="222">
        <v>1100</v>
      </c>
      <c r="F75" s="222">
        <v>200</v>
      </c>
      <c r="G75" s="467">
        <f t="shared" si="3"/>
        <v>18.181818181818183</v>
      </c>
    </row>
    <row r="76" spans="1:7" ht="12.75" customHeight="1">
      <c r="A76" s="338"/>
      <c r="B76" s="339"/>
      <c r="C76" s="73"/>
      <c r="D76" s="82" t="s">
        <v>105</v>
      </c>
      <c r="E76" s="222">
        <v>14500</v>
      </c>
      <c r="F76" s="222">
        <v>14000</v>
      </c>
      <c r="G76" s="467">
        <f t="shared" si="3"/>
        <v>96.551724137931032</v>
      </c>
    </row>
    <row r="77" spans="1:7" ht="12.75" customHeight="1">
      <c r="A77" s="338"/>
      <c r="B77" s="339"/>
      <c r="C77" s="73" t="s">
        <v>174</v>
      </c>
      <c r="D77" s="82" t="s">
        <v>196</v>
      </c>
      <c r="E77" s="222">
        <v>3000</v>
      </c>
      <c r="F77" s="222">
        <v>3000</v>
      </c>
      <c r="G77" s="467">
        <f t="shared" si="3"/>
        <v>100</v>
      </c>
    </row>
    <row r="78" spans="1:7" ht="12.75" customHeight="1">
      <c r="A78" s="338"/>
      <c r="B78" s="339"/>
      <c r="C78" s="73"/>
      <c r="D78" s="82" t="s">
        <v>159</v>
      </c>
      <c r="E78" s="222">
        <v>10000</v>
      </c>
      <c r="F78" s="222">
        <v>10000</v>
      </c>
      <c r="G78" s="467">
        <f t="shared" si="3"/>
        <v>100</v>
      </c>
    </row>
    <row r="79" spans="1:7" ht="12.75" customHeight="1">
      <c r="A79" s="338"/>
      <c r="B79" s="339"/>
      <c r="C79" s="73"/>
      <c r="D79" s="82" t="s">
        <v>197</v>
      </c>
      <c r="E79" s="222">
        <v>150</v>
      </c>
      <c r="F79" s="222">
        <v>200</v>
      </c>
      <c r="G79" s="467">
        <f t="shared" si="3"/>
        <v>133.33333333333331</v>
      </c>
    </row>
    <row r="80" spans="1:7" ht="12.75" customHeight="1">
      <c r="A80" s="338"/>
      <c r="B80" s="339"/>
      <c r="C80" s="73"/>
      <c r="D80" s="82" t="s">
        <v>198</v>
      </c>
      <c r="E80" s="222">
        <v>260</v>
      </c>
      <c r="F80" s="222">
        <v>260</v>
      </c>
      <c r="G80" s="467">
        <f t="shared" si="3"/>
        <v>100</v>
      </c>
    </row>
    <row r="81" spans="1:8" ht="12.75" customHeight="1">
      <c r="A81" s="338"/>
      <c r="B81" s="339"/>
      <c r="C81" s="73"/>
      <c r="D81" s="82" t="s">
        <v>199</v>
      </c>
      <c r="E81" s="222">
        <v>5</v>
      </c>
      <c r="F81" s="222">
        <v>5</v>
      </c>
      <c r="G81" s="467">
        <f t="shared" si="3"/>
        <v>100</v>
      </c>
    </row>
    <row r="82" spans="1:8" ht="12.75" customHeight="1">
      <c r="A82" s="338"/>
      <c r="B82" s="339"/>
      <c r="C82" s="73" t="s">
        <v>200</v>
      </c>
      <c r="D82" s="82" t="s">
        <v>201</v>
      </c>
      <c r="E82" s="222">
        <v>30</v>
      </c>
      <c r="F82" s="222">
        <v>30</v>
      </c>
      <c r="G82" s="467">
        <f t="shared" si="3"/>
        <v>100</v>
      </c>
    </row>
    <row r="83" spans="1:8" ht="12.75" customHeight="1">
      <c r="A83" s="338"/>
      <c r="B83" s="339"/>
      <c r="C83" s="73"/>
      <c r="D83" s="82" t="s">
        <v>117</v>
      </c>
      <c r="E83" s="222">
        <v>2</v>
      </c>
      <c r="F83" s="222">
        <v>2</v>
      </c>
      <c r="G83" s="467">
        <f t="shared" si="3"/>
        <v>100</v>
      </c>
    </row>
    <row r="84" spans="1:8" ht="12.75" customHeight="1">
      <c r="A84" s="338"/>
      <c r="B84" s="339"/>
      <c r="C84" s="73"/>
      <c r="D84" s="82" t="s">
        <v>202</v>
      </c>
      <c r="E84" s="222">
        <v>20</v>
      </c>
      <c r="F84" s="222">
        <v>20</v>
      </c>
      <c r="G84" s="467">
        <f t="shared" si="3"/>
        <v>100</v>
      </c>
    </row>
    <row r="85" spans="1:8" ht="12.75" customHeight="1">
      <c r="A85" s="92"/>
      <c r="B85" s="341"/>
      <c r="C85" s="332"/>
      <c r="D85" s="82" t="s">
        <v>203</v>
      </c>
      <c r="E85" s="222">
        <v>50</v>
      </c>
      <c r="F85" s="222">
        <v>30</v>
      </c>
      <c r="G85" s="467">
        <f t="shared" si="3"/>
        <v>60</v>
      </c>
    </row>
    <row r="86" spans="1:8" ht="12.75" customHeight="1">
      <c r="A86" s="92"/>
      <c r="B86" s="341"/>
      <c r="C86" s="332"/>
      <c r="D86" s="73" t="s">
        <v>204</v>
      </c>
      <c r="E86" s="222">
        <v>1</v>
      </c>
      <c r="F86" s="222">
        <v>1</v>
      </c>
      <c r="G86" s="467">
        <f t="shared" ref="G86" si="4">(F86/E86)*100</f>
        <v>100</v>
      </c>
    </row>
    <row r="87" spans="1:8" ht="12.75" customHeight="1">
      <c r="A87" s="92"/>
      <c r="B87" s="331"/>
      <c r="C87" s="332"/>
      <c r="D87" s="340"/>
      <c r="E87" s="222"/>
      <c r="F87" s="222"/>
      <c r="G87" s="471"/>
    </row>
    <row r="88" spans="1:8" ht="12.75" customHeight="1">
      <c r="A88" s="71" t="s">
        <v>361</v>
      </c>
      <c r="B88" s="86" t="s">
        <v>362</v>
      </c>
      <c r="C88" s="87"/>
      <c r="D88" s="506" t="s">
        <v>171</v>
      </c>
      <c r="E88" s="507">
        <f>SUM(E89:E99)</f>
        <v>23700</v>
      </c>
      <c r="F88" s="507">
        <f>SUM(F89:F99)</f>
        <v>29200</v>
      </c>
      <c r="G88" s="508">
        <f t="shared" ref="G88:G91" si="5">(F88/E88)*100</f>
        <v>123.20675105485233</v>
      </c>
      <c r="H88" s="532"/>
    </row>
    <row r="89" spans="1:8" ht="12.75" customHeight="1">
      <c r="A89" s="509"/>
      <c r="B89" s="510">
        <v>911</v>
      </c>
      <c r="C89" s="365"/>
      <c r="D89" s="363" t="s">
        <v>156</v>
      </c>
      <c r="E89" s="222">
        <v>2200</v>
      </c>
      <c r="F89" s="222">
        <v>3000</v>
      </c>
      <c r="G89" s="467">
        <f t="shared" si="5"/>
        <v>136.36363636363635</v>
      </c>
    </row>
    <row r="90" spans="1:8" ht="12.75" customHeight="1">
      <c r="A90" s="509"/>
      <c r="B90" s="510">
        <v>911</v>
      </c>
      <c r="C90" s="365"/>
      <c r="D90" s="363" t="s">
        <v>118</v>
      </c>
      <c r="E90" s="222">
        <v>300</v>
      </c>
      <c r="F90" s="222">
        <v>300</v>
      </c>
      <c r="G90" s="467">
        <f t="shared" si="5"/>
        <v>100</v>
      </c>
    </row>
    <row r="91" spans="1:8" ht="12.75" customHeight="1">
      <c r="A91" s="436"/>
      <c r="B91" s="393" t="s">
        <v>217</v>
      </c>
      <c r="C91" s="367"/>
      <c r="D91" s="511" t="s">
        <v>105</v>
      </c>
      <c r="E91" s="365">
        <v>500</v>
      </c>
      <c r="F91" s="365">
        <v>200</v>
      </c>
      <c r="G91" s="467">
        <f t="shared" si="5"/>
        <v>40</v>
      </c>
    </row>
    <row r="92" spans="1:8" ht="12.75" customHeight="1">
      <c r="A92" s="436"/>
      <c r="B92" s="393" t="s">
        <v>365</v>
      </c>
      <c r="C92" s="367" t="s">
        <v>363</v>
      </c>
      <c r="D92" s="511" t="s">
        <v>162</v>
      </c>
      <c r="E92" s="365">
        <v>0</v>
      </c>
      <c r="F92" s="365">
        <v>400</v>
      </c>
      <c r="G92" s="467">
        <v>0</v>
      </c>
    </row>
    <row r="93" spans="1:8" ht="12.75" customHeight="1">
      <c r="A93" s="436"/>
      <c r="B93" s="393" t="s">
        <v>327</v>
      </c>
      <c r="C93" s="367" t="s">
        <v>326</v>
      </c>
      <c r="D93" s="511" t="s">
        <v>195</v>
      </c>
      <c r="E93" s="365">
        <v>600</v>
      </c>
      <c r="F93" s="365">
        <v>0</v>
      </c>
      <c r="G93" s="467">
        <v>0</v>
      </c>
    </row>
    <row r="94" spans="1:8" ht="12.75" customHeight="1">
      <c r="A94" s="436"/>
      <c r="B94" s="393" t="s">
        <v>327</v>
      </c>
      <c r="C94" s="367" t="s">
        <v>326</v>
      </c>
      <c r="D94" s="511" t="s">
        <v>287</v>
      </c>
      <c r="E94" s="365">
        <v>200</v>
      </c>
      <c r="F94" s="365">
        <v>0</v>
      </c>
      <c r="G94" s="467">
        <v>0</v>
      </c>
    </row>
    <row r="95" spans="1:8" ht="12.75" customHeight="1">
      <c r="A95" s="509"/>
      <c r="B95" s="510">
        <v>911</v>
      </c>
      <c r="C95" s="365" t="s">
        <v>265</v>
      </c>
      <c r="D95" s="363" t="s">
        <v>195</v>
      </c>
      <c r="E95" s="222">
        <v>2500</v>
      </c>
      <c r="F95" s="222">
        <v>4300</v>
      </c>
      <c r="G95" s="467">
        <f t="shared" ref="G95" si="6">(F95/E95)*100</f>
        <v>172</v>
      </c>
    </row>
    <row r="96" spans="1:8" ht="12.75" customHeight="1">
      <c r="A96" s="509"/>
      <c r="B96" s="510">
        <v>911</v>
      </c>
      <c r="C96" s="365" t="s">
        <v>352</v>
      </c>
      <c r="D96" s="363" t="s">
        <v>121</v>
      </c>
      <c r="E96" s="222">
        <v>0</v>
      </c>
      <c r="F96" s="222">
        <v>200</v>
      </c>
      <c r="G96" s="467">
        <v>0</v>
      </c>
    </row>
    <row r="97" spans="1:7" ht="12.75" customHeight="1">
      <c r="A97" s="509"/>
      <c r="B97" s="510">
        <v>911</v>
      </c>
      <c r="C97" s="365" t="s">
        <v>266</v>
      </c>
      <c r="D97" s="363" t="s">
        <v>264</v>
      </c>
      <c r="E97" s="222">
        <v>14000</v>
      </c>
      <c r="F97" s="222">
        <v>18000</v>
      </c>
      <c r="G97" s="467">
        <f t="shared" ref="G97:G99" si="7">(F97/E97)*100</f>
        <v>128.57142857142858</v>
      </c>
    </row>
    <row r="98" spans="1:7" ht="12.75" customHeight="1">
      <c r="A98" s="436"/>
      <c r="B98" s="393" t="s">
        <v>217</v>
      </c>
      <c r="C98" s="367" t="s">
        <v>260</v>
      </c>
      <c r="D98" s="511" t="s">
        <v>288</v>
      </c>
      <c r="E98" s="222">
        <v>3200</v>
      </c>
      <c r="F98" s="222">
        <v>2500</v>
      </c>
      <c r="G98" s="467">
        <f t="shared" si="7"/>
        <v>78.125</v>
      </c>
    </row>
    <row r="99" spans="1:7" ht="12.75" customHeight="1" thickBot="1">
      <c r="A99" s="520"/>
      <c r="B99" s="521" t="s">
        <v>217</v>
      </c>
      <c r="C99" s="522" t="s">
        <v>364</v>
      </c>
      <c r="D99" s="523" t="s">
        <v>186</v>
      </c>
      <c r="E99" s="524">
        <v>200</v>
      </c>
      <c r="F99" s="524">
        <v>300</v>
      </c>
      <c r="G99" s="472">
        <f t="shared" si="7"/>
        <v>150</v>
      </c>
    </row>
    <row r="100" spans="1:7" ht="12.75" customHeight="1">
      <c r="A100" s="525"/>
      <c r="B100" s="526"/>
      <c r="C100" s="527"/>
      <c r="D100" s="528"/>
      <c r="E100" s="528"/>
      <c r="F100" s="528"/>
      <c r="G100" s="529"/>
    </row>
    <row r="101" spans="1:7" ht="12.75" customHeight="1">
      <c r="A101" s="525"/>
      <c r="B101" s="526"/>
      <c r="C101" s="527"/>
      <c r="D101" s="528"/>
      <c r="E101" s="528"/>
      <c r="F101" s="528"/>
      <c r="G101" s="529"/>
    </row>
    <row r="102" spans="1:7" ht="12.75" customHeight="1">
      <c r="A102" s="525"/>
      <c r="B102" s="526"/>
      <c r="C102" s="527"/>
      <c r="D102" s="528"/>
      <c r="E102" s="528"/>
      <c r="F102" s="528"/>
      <c r="G102" s="529"/>
    </row>
    <row r="103" spans="1:7" ht="12.75" customHeight="1">
      <c r="A103" s="525"/>
      <c r="B103" s="526"/>
      <c r="C103" s="527"/>
      <c r="D103" s="528"/>
      <c r="E103" s="528"/>
      <c r="F103" s="528"/>
      <c r="G103" s="529"/>
    </row>
    <row r="104" spans="1:7" ht="12.75" customHeight="1">
      <c r="A104" s="525"/>
      <c r="B104" s="526"/>
      <c r="C104" s="527"/>
      <c r="D104" s="528"/>
      <c r="E104" s="528"/>
      <c r="F104" s="528"/>
      <c r="G104" s="529"/>
    </row>
    <row r="105" spans="1:7" ht="12.75" customHeight="1" thickBot="1">
      <c r="A105" s="525"/>
      <c r="B105" s="526"/>
      <c r="C105" s="527"/>
      <c r="D105" s="528"/>
      <c r="E105" s="528"/>
      <c r="F105" s="528"/>
      <c r="G105" s="464" t="s">
        <v>366</v>
      </c>
    </row>
    <row r="106" spans="1:7" ht="12.75" customHeight="1">
      <c r="A106" s="9" t="s">
        <v>1</v>
      </c>
      <c r="B106" s="4" t="s">
        <v>2</v>
      </c>
      <c r="C106" s="10" t="s">
        <v>3</v>
      </c>
      <c r="D106" s="46"/>
      <c r="E106" s="54" t="s">
        <v>4</v>
      </c>
      <c r="F106" s="54" t="s">
        <v>244</v>
      </c>
      <c r="G106" s="465"/>
    </row>
    <row r="107" spans="1:7" ht="12.75" customHeight="1">
      <c r="A107" s="11" t="s">
        <v>5</v>
      </c>
      <c r="B107" s="5" t="s">
        <v>6</v>
      </c>
      <c r="C107" s="12" t="s">
        <v>7</v>
      </c>
      <c r="D107" s="6" t="s">
        <v>8</v>
      </c>
      <c r="E107" s="57" t="s">
        <v>289</v>
      </c>
      <c r="F107" s="57" t="s">
        <v>230</v>
      </c>
      <c r="G107" s="466" t="s">
        <v>351</v>
      </c>
    </row>
    <row r="108" spans="1:7" ht="12.75" customHeight="1" thickBot="1">
      <c r="A108" s="515" t="s">
        <v>9</v>
      </c>
      <c r="B108" s="516" t="s">
        <v>10</v>
      </c>
      <c r="C108" s="517"/>
      <c r="D108" s="518"/>
      <c r="E108" s="443" t="s">
        <v>320</v>
      </c>
      <c r="F108" s="443" t="s">
        <v>348</v>
      </c>
      <c r="G108" s="519" t="s">
        <v>245</v>
      </c>
    </row>
    <row r="109" spans="1:7" ht="12.75" customHeight="1">
      <c r="A109" s="504" t="s">
        <v>218</v>
      </c>
      <c r="B109" s="650" t="s">
        <v>219</v>
      </c>
      <c r="C109" s="651"/>
      <c r="D109" s="506" t="s">
        <v>171</v>
      </c>
      <c r="E109" s="507">
        <f>SUM(E110:E115)</f>
        <v>4600</v>
      </c>
      <c r="F109" s="507">
        <f>SUM(F110:F115)</f>
        <v>3400</v>
      </c>
      <c r="G109" s="508">
        <f t="shared" si="3"/>
        <v>73.91304347826086</v>
      </c>
    </row>
    <row r="110" spans="1:7" ht="12.75" customHeight="1">
      <c r="A110" s="91"/>
      <c r="B110" s="94"/>
      <c r="C110" s="77" t="s">
        <v>254</v>
      </c>
      <c r="D110" s="82" t="s">
        <v>121</v>
      </c>
      <c r="E110" s="384">
        <v>2800</v>
      </c>
      <c r="F110" s="384">
        <v>3000</v>
      </c>
      <c r="G110" s="467">
        <f t="shared" si="3"/>
        <v>107.14285714285714</v>
      </c>
    </row>
    <row r="111" spans="1:7" ht="12.75" customHeight="1">
      <c r="A111" s="95"/>
      <c r="B111" s="81"/>
      <c r="C111" s="342" t="s">
        <v>255</v>
      </c>
      <c r="D111" s="82" t="s">
        <v>121</v>
      </c>
      <c r="E111" s="270">
        <v>500</v>
      </c>
      <c r="F111" s="270">
        <v>0</v>
      </c>
      <c r="G111" s="467">
        <f t="shared" si="3"/>
        <v>0</v>
      </c>
    </row>
    <row r="112" spans="1:7" ht="12.75" customHeight="1">
      <c r="A112" s="95"/>
      <c r="B112" s="81"/>
      <c r="C112" s="342" t="s">
        <v>257</v>
      </c>
      <c r="D112" s="82" t="s">
        <v>121</v>
      </c>
      <c r="E112" s="270">
        <v>500</v>
      </c>
      <c r="F112" s="270">
        <v>0</v>
      </c>
      <c r="G112" s="467">
        <f t="shared" si="3"/>
        <v>0</v>
      </c>
    </row>
    <row r="113" spans="1:7" ht="12.75" customHeight="1">
      <c r="A113" s="95"/>
      <c r="B113" s="81"/>
      <c r="C113" s="342" t="s">
        <v>256</v>
      </c>
      <c r="D113" s="335" t="s">
        <v>121</v>
      </c>
      <c r="E113" s="270">
        <v>600</v>
      </c>
      <c r="F113" s="270">
        <v>0</v>
      </c>
      <c r="G113" s="467">
        <f t="shared" si="3"/>
        <v>0</v>
      </c>
    </row>
    <row r="114" spans="1:7" ht="12.75" customHeight="1">
      <c r="A114" s="95"/>
      <c r="B114" s="81"/>
      <c r="C114" s="391" t="s">
        <v>313</v>
      </c>
      <c r="D114" s="82" t="s">
        <v>312</v>
      </c>
      <c r="E114" s="384">
        <v>200</v>
      </c>
      <c r="F114" s="384">
        <v>200</v>
      </c>
      <c r="G114" s="467">
        <f t="shared" si="3"/>
        <v>100</v>
      </c>
    </row>
    <row r="115" spans="1:7" ht="12.75" customHeight="1" thickBot="1">
      <c r="A115" s="382"/>
      <c r="B115" s="383"/>
      <c r="C115" s="388" t="s">
        <v>321</v>
      </c>
      <c r="D115" s="389" t="s">
        <v>322</v>
      </c>
      <c r="E115" s="390">
        <v>0</v>
      </c>
      <c r="F115" s="390">
        <v>200</v>
      </c>
      <c r="G115" s="467">
        <v>0</v>
      </c>
    </row>
    <row r="116" spans="1:7" ht="20.25" customHeight="1" thickBot="1">
      <c r="A116" s="633" t="s">
        <v>16</v>
      </c>
      <c r="B116" s="634"/>
      <c r="C116" s="635"/>
      <c r="D116" s="16"/>
      <c r="E116" s="385">
        <f>E6+E109+E41+E56</f>
        <v>321983</v>
      </c>
      <c r="F116" s="385">
        <f>F6+F41+F56+F88+F109</f>
        <v>336632</v>
      </c>
      <c r="G116" s="469">
        <f t="shared" si="3"/>
        <v>104.54961907926817</v>
      </c>
    </row>
  </sheetData>
  <mergeCells count="10">
    <mergeCell ref="B1:E1"/>
    <mergeCell ref="B6:C6"/>
    <mergeCell ref="B41:C41"/>
    <mergeCell ref="B109:C109"/>
    <mergeCell ref="E17:E18"/>
    <mergeCell ref="F17:F18"/>
    <mergeCell ref="C17:C18"/>
    <mergeCell ref="B17:B18"/>
    <mergeCell ref="A17:A18"/>
    <mergeCell ref="A116:C116"/>
  </mergeCells>
  <printOptions horizontalCentered="1"/>
  <pageMargins left="0" right="0" top="0" bottom="0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1"/>
  <sheetViews>
    <sheetView zoomScaleNormal="100" workbookViewId="0">
      <selection activeCell="D25" sqref="D25"/>
    </sheetView>
  </sheetViews>
  <sheetFormatPr defaultRowHeight="15"/>
  <cols>
    <col min="1" max="2" width="12.7109375" customWidth="1"/>
    <col min="3" max="3" width="37" customWidth="1"/>
    <col min="4" max="4" width="51.5703125" customWidth="1"/>
    <col min="5" max="7" width="14.7109375" customWidth="1"/>
  </cols>
  <sheetData>
    <row r="1" spans="1:9">
      <c r="A1" s="17"/>
      <c r="B1" s="17"/>
      <c r="C1" s="17"/>
      <c r="D1" s="17"/>
      <c r="E1" s="17"/>
    </row>
    <row r="2" spans="1:9" ht="18">
      <c r="A2" s="17"/>
      <c r="B2" s="17"/>
      <c r="C2" s="37"/>
      <c r="D2" s="17"/>
      <c r="E2" s="17"/>
      <c r="I2" s="187"/>
    </row>
    <row r="3" spans="1:9" ht="15.75">
      <c r="A3" s="652" t="s">
        <v>205</v>
      </c>
      <c r="B3" s="653"/>
      <c r="C3" s="653"/>
      <c r="D3" s="653"/>
      <c r="E3" s="17"/>
    </row>
    <row r="4" spans="1:9" ht="15.75" thickBot="1">
      <c r="A4" s="17"/>
      <c r="B4" s="17"/>
      <c r="C4" s="17"/>
      <c r="D4" s="17"/>
      <c r="E4" s="38"/>
      <c r="G4" s="271" t="s">
        <v>367</v>
      </c>
    </row>
    <row r="5" spans="1:9">
      <c r="A5" s="18" t="s">
        <v>1</v>
      </c>
      <c r="B5" s="19" t="s">
        <v>2</v>
      </c>
      <c r="C5" s="20" t="s">
        <v>3</v>
      </c>
      <c r="D5" s="21"/>
      <c r="E5" s="54" t="s">
        <v>4</v>
      </c>
      <c r="F5" s="54" t="s">
        <v>244</v>
      </c>
      <c r="G5" s="240"/>
    </row>
    <row r="6" spans="1:9">
      <c r="A6" s="22" t="s">
        <v>5</v>
      </c>
      <c r="B6" s="23" t="s">
        <v>6</v>
      </c>
      <c r="C6" s="24" t="s">
        <v>7</v>
      </c>
      <c r="D6" s="25" t="s">
        <v>8</v>
      </c>
      <c r="E6" s="57" t="s">
        <v>289</v>
      </c>
      <c r="F6" s="57" t="s">
        <v>230</v>
      </c>
      <c r="G6" s="241" t="s">
        <v>349</v>
      </c>
    </row>
    <row r="7" spans="1:9" ht="15" customHeight="1" thickBot="1">
      <c r="A7" s="26" t="s">
        <v>9</v>
      </c>
      <c r="B7" s="30" t="s">
        <v>10</v>
      </c>
      <c r="C7" s="28"/>
      <c r="D7" s="29"/>
      <c r="E7" s="60" t="s">
        <v>320</v>
      </c>
      <c r="F7" s="60" t="s">
        <v>348</v>
      </c>
      <c r="G7" s="242" t="s">
        <v>245</v>
      </c>
    </row>
    <row r="8" spans="1:9" ht="15.75">
      <c r="A8" s="226" t="s">
        <v>206</v>
      </c>
      <c r="B8" s="227"/>
      <c r="C8" s="227"/>
      <c r="D8" s="227"/>
      <c r="E8" s="228"/>
      <c r="F8" s="266"/>
      <c r="G8" s="233"/>
    </row>
    <row r="9" spans="1:9">
      <c r="A9" s="117" t="s">
        <v>207</v>
      </c>
      <c r="B9" s="654" t="s">
        <v>208</v>
      </c>
      <c r="C9" s="611"/>
      <c r="D9" s="118"/>
      <c r="E9" s="104">
        <f>SUM(E11:E12)</f>
        <v>350</v>
      </c>
      <c r="F9" s="104">
        <f>SUM(F11:F12)</f>
        <v>250</v>
      </c>
      <c r="G9" s="243">
        <f t="shared" ref="G9:G18" si="0">(F9/E9)*100</f>
        <v>71.428571428571431</v>
      </c>
    </row>
    <row r="10" spans="1:9" ht="15" customHeight="1">
      <c r="A10" s="110"/>
      <c r="B10" s="119"/>
      <c r="C10" s="120" t="s">
        <v>209</v>
      </c>
      <c r="D10" s="121" t="s">
        <v>225</v>
      </c>
      <c r="E10" s="201"/>
      <c r="F10" s="201"/>
      <c r="G10" s="244"/>
    </row>
    <row r="11" spans="1:9">
      <c r="A11" s="122"/>
      <c r="B11" s="123"/>
      <c r="C11" s="124"/>
      <c r="D11" s="98" t="s">
        <v>108</v>
      </c>
      <c r="E11" s="201">
        <v>200</v>
      </c>
      <c r="F11" s="230">
        <v>250</v>
      </c>
      <c r="G11" s="244">
        <f t="shared" si="0"/>
        <v>125</v>
      </c>
    </row>
    <row r="12" spans="1:9" ht="26.25">
      <c r="A12" s="122"/>
      <c r="B12" s="119"/>
      <c r="C12" s="124"/>
      <c r="D12" s="376" t="s">
        <v>309</v>
      </c>
      <c r="E12" s="201">
        <v>150</v>
      </c>
      <c r="F12" s="230">
        <v>0</v>
      </c>
      <c r="G12" s="244">
        <f t="shared" si="0"/>
        <v>0</v>
      </c>
    </row>
    <row r="13" spans="1:9">
      <c r="A13" s="122"/>
      <c r="B13" s="205"/>
      <c r="C13" s="202"/>
      <c r="D13" s="203"/>
      <c r="E13" s="201"/>
      <c r="F13" s="201"/>
      <c r="G13" s="244"/>
    </row>
    <row r="14" spans="1:9">
      <c r="A14" s="125" t="s">
        <v>226</v>
      </c>
      <c r="B14" s="126" t="s">
        <v>220</v>
      </c>
      <c r="C14" s="127"/>
      <c r="D14" s="128"/>
      <c r="E14" s="104">
        <f>E16</f>
        <v>110</v>
      </c>
      <c r="F14" s="104">
        <f>F16</f>
        <v>110</v>
      </c>
      <c r="G14" s="243">
        <f t="shared" si="0"/>
        <v>100</v>
      </c>
    </row>
    <row r="15" spans="1:9">
      <c r="A15" s="125"/>
      <c r="B15" s="96"/>
      <c r="C15" s="126" t="s">
        <v>227</v>
      </c>
      <c r="D15" s="128"/>
      <c r="E15" s="201"/>
      <c r="F15" s="201"/>
      <c r="G15" s="244"/>
    </row>
    <row r="16" spans="1:9">
      <c r="A16" s="110"/>
      <c r="B16" s="129"/>
      <c r="C16" s="120" t="s">
        <v>210</v>
      </c>
      <c r="D16" s="121" t="s">
        <v>211</v>
      </c>
      <c r="E16" s="201">
        <v>110</v>
      </c>
      <c r="F16" s="201">
        <v>110</v>
      </c>
      <c r="G16" s="244">
        <f t="shared" si="0"/>
        <v>100</v>
      </c>
    </row>
    <row r="17" spans="1:7" ht="15.75" thickBot="1">
      <c r="A17" s="131"/>
      <c r="B17" s="132"/>
      <c r="C17" s="133"/>
      <c r="D17" s="134"/>
      <c r="E17" s="267"/>
      <c r="F17" s="267"/>
      <c r="G17" s="245"/>
    </row>
    <row r="18" spans="1:7" ht="16.5" thickBot="1">
      <c r="A18" s="592" t="s">
        <v>16</v>
      </c>
      <c r="B18" s="593"/>
      <c r="C18" s="594"/>
      <c r="D18" s="130"/>
      <c r="E18" s="135">
        <f>E9+E14</f>
        <v>460</v>
      </c>
      <c r="F18" s="135">
        <f>F9+F14</f>
        <v>360</v>
      </c>
      <c r="G18" s="253">
        <f t="shared" si="0"/>
        <v>78.260869565217391</v>
      </c>
    </row>
    <row r="19" spans="1:7">
      <c r="F19" s="218"/>
    </row>
    <row r="20" spans="1:7" ht="15" customHeight="1">
      <c r="F20" s="218"/>
    </row>
    <row r="21" spans="1:7">
      <c r="F21" s="357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4</vt:i4>
      </vt:variant>
    </vt:vector>
  </HeadingPairs>
  <TitlesOfParts>
    <vt:vector size="14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03'!Oblast_tisku</vt:lpstr>
      <vt:lpstr>'Kap. 06'!Oblast_tisku</vt:lpstr>
      <vt:lpstr>'Kap. 08'!Oblast_tisku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2019-02-27T11:30:33Z</cp:lastPrinted>
  <dcterms:created xsi:type="dcterms:W3CDTF">2014-06-06T09:29:24Z</dcterms:created>
  <dcterms:modified xsi:type="dcterms:W3CDTF">2019-03-14T06:01:18Z</dcterms:modified>
</cp:coreProperties>
</file>